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Budget" sheetId="2" state="visible" r:id="rId2"/>
    <sheet xmlns:r="http://schemas.openxmlformats.org/officeDocument/2006/relationships" name="Sensitivity Analysis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5">
    <numFmt numFmtId="164" formatCode="\$#,##0;&quot;($&quot;#,##0\);\-"/>
    <numFmt numFmtId="165" formatCode="0.0%"/>
    <numFmt numFmtId="166" formatCode="\$#,##0"/>
    <numFmt numFmtId="167" formatCode="0.00\x"/>
    <numFmt numFmtId="168" formatCode="&quot;+$&quot;#,##0;&quot;-$&quot;#,##0;&quot;Current&quot;"/>
  </numFmts>
  <fonts count="2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C9A84C"/>
      <sz val="9"/>
    </font>
    <font>
      <name val="Arial"/>
      <charset val="1"/>
      <family val="0"/>
      <b val="1"/>
      <color rgb="FF0F1729"/>
      <sz val="16"/>
    </font>
    <font>
      <name val="Arial"/>
      <charset val="1"/>
      <family val="0"/>
      <color rgb="FF64748B"/>
      <sz val="10"/>
    </font>
    <font>
      <name val="Arial"/>
      <charset val="1"/>
      <family val="0"/>
      <b val="1"/>
      <color rgb="FFC9A84C"/>
      <sz val="10"/>
    </font>
    <font>
      <name val="Arial"/>
      <charset val="1"/>
      <family val="0"/>
      <color rgb="FF1A2440"/>
      <sz val="10"/>
    </font>
    <font>
      <name val="Arial"/>
      <charset val="1"/>
      <family val="0"/>
      <b val="1"/>
      <color rgb="FF0F1729"/>
      <sz val="11"/>
    </font>
    <font>
      <name val="Arial"/>
      <charset val="1"/>
      <family val="0"/>
      <b val="1"/>
      <color rgb="FF64748B"/>
      <sz val="9"/>
    </font>
    <font>
      <name val="Arial"/>
      <charset val="1"/>
      <family val="0"/>
      <sz val="10"/>
    </font>
    <font>
      <name val="Arial"/>
      <charset val="1"/>
      <family val="0"/>
      <b val="1"/>
      <color rgb="FFC9A84C"/>
      <sz val="11"/>
    </font>
    <font>
      <name val="Arial"/>
      <charset val="1"/>
      <family val="0"/>
      <i val="1"/>
      <color rgb="FF64748B"/>
      <sz val="8"/>
    </font>
    <font>
      <name val="Arial"/>
      <charset val="1"/>
      <family val="0"/>
      <color rgb="FF0000FF"/>
      <sz val="10"/>
    </font>
    <font>
      <name val="Arial"/>
      <charset val="1"/>
      <family val="0"/>
      <i val="1"/>
      <color rgb="FF64748B"/>
      <sz val="9"/>
    </font>
    <font>
      <name val="Arial"/>
      <charset val="1"/>
      <family val="0"/>
      <b val="1"/>
      <color rgb="FF0F1729"/>
      <sz val="10"/>
    </font>
    <font>
      <name val="Arial"/>
      <charset val="1"/>
      <family val="0"/>
      <color rgb="FF64748B"/>
      <sz val="9"/>
    </font>
    <font>
      <name val="Arial"/>
      <charset val="1"/>
      <family val="0"/>
      <b val="1"/>
      <color rgb="FFEF4444"/>
      <sz val="10"/>
    </font>
    <font>
      <name val="Arial"/>
      <charset val="1"/>
      <family val="0"/>
      <b val="1"/>
      <color rgb="FFEF4444"/>
      <sz val="11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sz val="10"/>
    </font>
  </fonts>
  <fills count="6">
    <fill>
      <patternFill/>
    </fill>
    <fill>
      <patternFill patternType="gray125"/>
    </fill>
    <fill>
      <patternFill patternType="solid">
        <fgColor rgb="FFF8FAFC"/>
        <bgColor rgb="FFFFFFFF"/>
      </patternFill>
    </fill>
    <fill>
      <patternFill patternType="solid">
        <fgColor rgb="FFE2E8F0"/>
        <bgColor rgb="FFF8FAFC"/>
      </patternFill>
    </fill>
    <fill>
      <patternFill patternType="solid">
        <fgColor rgb="FFFFF8E7"/>
        <bgColor rgb="FFF8FAFC"/>
      </patternFill>
    </fill>
    <fill>
      <patternFill patternType="solid">
        <fgColor rgb="FF0F1729"/>
        <bgColor rgb="FF1A2440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85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165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center" vertical="bottom"/>
    </xf>
    <xf numFmtId="164" fontId="11" fillId="0" borderId="0" applyAlignment="1" pivotButton="0" quotePrefix="0" xfId="0">
      <alignment horizontal="center" vertical="bottom"/>
    </xf>
    <xf numFmtId="165" fontId="11" fillId="0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general" vertical="bottom"/>
    </xf>
    <xf numFmtId="164" fontId="12" fillId="0" borderId="0" applyAlignment="1" pivotButton="0" quotePrefix="0" xfId="0">
      <alignment horizontal="center" vertical="bottom"/>
    </xf>
    <xf numFmtId="0" fontId="13" fillId="0" borderId="0" applyAlignment="1" pivotButton="0" quotePrefix="0" xfId="0">
      <alignment horizontal="general" vertical="bottom"/>
    </xf>
    <xf numFmtId="166" fontId="14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166" fontId="16" fillId="0" borderId="0" applyAlignment="1" pivotButton="0" quotePrefix="0" xfId="0">
      <alignment horizontal="general" vertical="bottom"/>
    </xf>
    <xf numFmtId="9" fontId="14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7" fontId="14" fillId="0" borderId="0" applyAlignment="1" pivotButton="0" quotePrefix="0" xfId="0">
      <alignment horizontal="center" vertical="bottom"/>
    </xf>
    <xf numFmtId="165" fontId="6" fillId="0" borderId="0" applyAlignment="1" pivotButton="0" quotePrefix="0" xfId="0">
      <alignment horizontal="center" vertical="bottom"/>
    </xf>
    <xf numFmtId="0" fontId="18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19" fillId="0" borderId="0" applyAlignment="1" pivotButton="0" quotePrefix="0" xfId="0">
      <alignment horizontal="center" vertical="bottom"/>
    </xf>
    <xf numFmtId="164" fontId="9" fillId="0" borderId="0" applyAlignment="1" pivotButton="0" quotePrefix="0" xfId="0">
      <alignment horizontal="center" vertical="bottom"/>
    </xf>
    <xf numFmtId="165" fontId="9" fillId="0" borderId="0" applyAlignment="1" pivotButton="0" quotePrefix="0" xfId="0">
      <alignment horizontal="center" vertical="bottom"/>
    </xf>
    <xf numFmtId="0" fontId="10" fillId="0" borderId="0" applyAlignment="1" pivotButton="0" quotePrefix="0" xfId="0">
      <alignment horizontal="general" vertical="bottom"/>
    </xf>
    <xf numFmtId="0" fontId="16" fillId="3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164" fontId="14" fillId="0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0" fontId="16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20" fillId="5" borderId="0" applyAlignment="1" pivotButton="0" quotePrefix="0" xfId="0">
      <alignment horizontal="general" vertical="bottom"/>
    </xf>
    <xf numFmtId="164" fontId="20" fillId="5" borderId="0" applyAlignment="1" pivotButton="0" quotePrefix="0" xfId="0">
      <alignment horizontal="general" vertical="bottom"/>
    </xf>
    <xf numFmtId="164" fontId="16" fillId="0" borderId="0" applyAlignment="1" pivotButton="0" quotePrefix="0" xfId="0">
      <alignment horizontal="general" vertical="bottom"/>
    </xf>
    <xf numFmtId="165" fontId="16" fillId="0" borderId="0" applyAlignment="1" pivotButton="0" quotePrefix="0" xfId="0">
      <alignment horizontal="general" vertical="bottom"/>
    </xf>
    <xf numFmtId="9" fontId="21" fillId="5" borderId="0" applyAlignment="1" pivotButton="0" quotePrefix="0" xfId="0">
      <alignment horizontal="center" vertical="bottom"/>
    </xf>
    <xf numFmtId="168" fontId="22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164" fontId="9" fillId="0" borderId="0" applyAlignment="1" pivotButton="0" quotePrefix="0" xfId="0">
      <alignment horizontal="general" vertical="bottom"/>
    </xf>
    <xf numFmtId="165" fontId="9" fillId="0" borderId="0" applyAlignment="1" pivotButton="0" quotePrefix="0" xfId="0">
      <alignment horizontal="general" vertical="bottom"/>
    </xf>
    <xf numFmtId="0" fontId="10" fillId="0" borderId="0" applyAlignment="1" pivotButton="0" quotePrefix="0" xfId="0">
      <alignment horizontal="center" vertical="bottom"/>
    </xf>
    <xf numFmtId="164" fontId="11" fillId="0" borderId="0" applyAlignment="1" pivotButton="0" quotePrefix="0" xfId="0">
      <alignment horizontal="center" vertical="bottom"/>
    </xf>
    <xf numFmtId="165" fontId="11" fillId="0" borderId="0" applyAlignment="1" pivotButton="0" quotePrefix="0" xfId="0">
      <alignment horizontal="center" vertical="bottom"/>
    </xf>
    <xf numFmtId="0" fontId="7" fillId="0" borderId="0" applyAlignment="1" pivotButton="0" quotePrefix="0" xfId="0">
      <alignment horizontal="general" vertical="bottom"/>
    </xf>
    <xf numFmtId="164" fontId="12" fillId="0" borderId="0" applyAlignment="1" pivotButton="0" quotePrefix="0" xfId="0">
      <alignment horizontal="center" vertical="bottom"/>
    </xf>
    <xf numFmtId="0" fontId="13" fillId="0" borderId="0" applyAlignment="1" pivotButton="0" quotePrefix="0" xfId="0">
      <alignment horizontal="general" vertical="bottom"/>
    </xf>
    <xf numFmtId="166" fontId="14" fillId="0" borderId="0" applyAlignment="1" pivotButton="0" quotePrefix="0" xfId="0">
      <alignment horizontal="general" vertical="bottom"/>
    </xf>
    <xf numFmtId="0" fontId="15" fillId="0" borderId="0" applyAlignment="1" pivotButton="0" quotePrefix="0" xfId="0">
      <alignment horizontal="general" vertical="bottom"/>
    </xf>
    <xf numFmtId="0" fontId="14" fillId="0" borderId="0" applyAlignment="1" pivotButton="0" quotePrefix="0" xfId="0">
      <alignment horizontal="general" vertical="bottom"/>
    </xf>
    <xf numFmtId="0" fontId="16" fillId="0" borderId="0" applyAlignment="1" pivotButton="0" quotePrefix="0" xfId="0">
      <alignment horizontal="general" vertical="bottom"/>
    </xf>
    <xf numFmtId="166" fontId="16" fillId="0" borderId="0" applyAlignment="1" pivotButton="0" quotePrefix="0" xfId="0">
      <alignment horizontal="general" vertical="bottom"/>
    </xf>
    <xf numFmtId="9" fontId="14" fillId="0" borderId="0" applyAlignment="1" pivotButton="0" quotePrefix="0" xfId="0">
      <alignment horizontal="general" vertical="bottom"/>
    </xf>
    <xf numFmtId="0" fontId="17" fillId="0" borderId="0" applyAlignment="1" pivotButton="0" quotePrefix="0" xfId="0">
      <alignment horizontal="general" vertical="bottom"/>
    </xf>
    <xf numFmtId="167" fontId="14" fillId="0" borderId="0" applyAlignment="1" pivotButton="0" quotePrefix="0" xfId="0">
      <alignment horizontal="center" vertical="bottom"/>
    </xf>
    <xf numFmtId="165" fontId="6" fillId="0" borderId="0" applyAlignment="1" pivotButton="0" quotePrefix="0" xfId="0">
      <alignment horizontal="center" vertical="bottom"/>
    </xf>
    <xf numFmtId="0" fontId="18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164" fontId="19" fillId="0" borderId="0" applyAlignment="1" pivotButton="0" quotePrefix="0" xfId="0">
      <alignment horizontal="center" vertical="bottom"/>
    </xf>
    <xf numFmtId="164" fontId="9" fillId="0" borderId="0" applyAlignment="1" pivotButton="0" quotePrefix="0" xfId="0">
      <alignment horizontal="center" vertical="bottom"/>
    </xf>
    <xf numFmtId="165" fontId="9" fillId="0" borderId="0" applyAlignment="1" pivotButton="0" quotePrefix="0" xfId="0">
      <alignment horizontal="center" vertical="bottom"/>
    </xf>
    <xf numFmtId="0" fontId="10" fillId="0" borderId="0" applyAlignment="1" pivotButton="0" quotePrefix="0" xfId="0">
      <alignment horizontal="general" vertical="bottom"/>
    </xf>
    <xf numFmtId="0" fontId="16" fillId="3" borderId="0" applyAlignment="1" pivotButton="0" quotePrefix="0" xfId="0">
      <alignment horizontal="general" vertical="bottom"/>
    </xf>
    <xf numFmtId="0" fontId="0" fillId="3" borderId="0" applyAlignment="1" pivotButton="0" quotePrefix="0" xfId="0">
      <alignment horizontal="general" vertical="bottom"/>
    </xf>
    <xf numFmtId="164" fontId="14" fillId="0" borderId="0" applyAlignment="1" pivotButton="0" quotePrefix="0" xfId="0">
      <alignment horizontal="general" vertical="bottom"/>
    </xf>
    <xf numFmtId="164" fontId="11" fillId="0" borderId="0" applyAlignment="1" pivotButton="0" quotePrefix="0" xfId="0">
      <alignment horizontal="general" vertical="bottom"/>
    </xf>
    <xf numFmtId="0" fontId="16" fillId="4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20" fillId="5" borderId="0" applyAlignment="1" pivotButton="0" quotePrefix="0" xfId="0">
      <alignment horizontal="general" vertical="bottom"/>
    </xf>
    <xf numFmtId="164" fontId="20" fillId="5" borderId="0" applyAlignment="1" pivotButton="0" quotePrefix="0" xfId="0">
      <alignment horizontal="general" vertical="bottom"/>
    </xf>
    <xf numFmtId="164" fontId="16" fillId="0" borderId="0" applyAlignment="1" pivotButton="0" quotePrefix="0" xfId="0">
      <alignment horizontal="general" vertical="bottom"/>
    </xf>
    <xf numFmtId="165" fontId="16" fillId="0" borderId="0" applyAlignment="1" pivotButton="0" quotePrefix="0" xfId="0">
      <alignment horizontal="general" vertical="bottom"/>
    </xf>
    <xf numFmtId="9" fontId="21" fillId="5" borderId="0" applyAlignment="1" pivotButton="0" quotePrefix="0" xfId="0">
      <alignment horizontal="center" vertical="bottom"/>
    </xf>
    <xf numFmtId="168" fontId="22" fillId="3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8E7"/>
      <rgbColor rgb="FFE2E8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8FAF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F4444"/>
      <rgbColor rgb="FF64748B"/>
      <rgbColor rgb="FFC9A84C"/>
      <rgbColor rgb="FF003366"/>
      <rgbColor rgb="FF339966"/>
      <rgbColor rgb="FF0F1729"/>
      <rgbColor rgb="FF333300"/>
      <rgbColor rgb="FF993300"/>
      <rgbColor rgb="FF993366"/>
      <rgbColor rgb="FF333399"/>
      <rgbColor rgb="FF1A244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tabColor rgb="FFC9A84C"/>
    <outlinePr summaryBelow="1" summaryRight="1"/>
    <pageSetUpPr fitToPage="0"/>
  </sheetPr>
  <dimension ref="A2:G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8" customWidth="1" style="42" min="1" max="1"/>
    <col width="14" customWidth="1" style="42" min="2" max="7"/>
  </cols>
  <sheetData>
    <row r="2" ht="15" customHeight="1" s="43">
      <c r="A2" s="44" t="inlineStr">
        <is>
          <t>PRECISION DENTAL ANALYTICS</t>
        </is>
      </c>
    </row>
    <row r="3" ht="19.7" customHeight="1" s="43">
      <c r="A3" s="45" t="inlineStr">
        <is>
          <t>Practice Budget &amp; Forecast Tool</t>
        </is>
      </c>
    </row>
    <row r="4" ht="15" customHeight="1" s="43">
      <c r="A4" s="46" t="inlineStr">
        <is>
          <t>Enter your data in the Budget sheet. This dashboard auto-calculates projections and benchmarks.</t>
        </is>
      </c>
    </row>
    <row r="6" ht="15" customHeight="1" s="43">
      <c r="A6" s="47" t="inlineStr">
        <is>
          <t>KEY PRACTICE METRICS</t>
        </is>
      </c>
      <c r="B6" s="48" t="n"/>
      <c r="C6" s="48" t="n"/>
      <c r="D6" s="48" t="n"/>
      <c r="E6" s="48" t="n"/>
      <c r="F6" s="48" t="n"/>
      <c r="G6" s="48" t="n"/>
    </row>
    <row r="7" ht="15" customHeight="1" s="43">
      <c r="A7" s="49" t="inlineStr">
        <is>
          <t>Annual Collections</t>
        </is>
      </c>
      <c r="B7" s="50">
        <f>Budget!B6</f>
        <v/>
      </c>
    </row>
    <row r="8" ht="15" customHeight="1" s="43">
      <c r="A8" s="49" t="inlineStr">
        <is>
          <t>Monthly Average</t>
        </is>
      </c>
      <c r="B8" s="50">
        <f>Budget!B8</f>
        <v/>
      </c>
    </row>
    <row r="9" ht="15" customHeight="1" s="43">
      <c r="A9" s="49" t="inlineStr">
        <is>
          <t>Restorative %</t>
        </is>
      </c>
      <c r="B9" s="51">
        <f>Budget!B10</f>
        <v/>
      </c>
    </row>
    <row r="10" ht="15" customHeight="1" s="43">
      <c r="A10" s="49" t="inlineStr">
        <is>
          <t>Hygiene %</t>
        </is>
      </c>
      <c r="B10" s="51">
        <f>Budget!B11</f>
        <v/>
      </c>
    </row>
    <row r="11" ht="15" customHeight="1" s="43">
      <c r="A11" s="49" t="inlineStr">
        <is>
          <t>Current EBITDA %</t>
        </is>
      </c>
      <c r="B11" s="51">
        <f>IF(Budget!B8=0,0,(Budget!B8-Budget!C81)/Budget!B8)</f>
        <v/>
      </c>
    </row>
    <row r="12" ht="15" customHeight="1" s="43">
      <c r="A12" s="49" t="inlineStr">
        <is>
          <t>Target EBITDA % (25%)</t>
        </is>
      </c>
      <c r="B12" s="51" t="n">
        <v>0.25</v>
      </c>
    </row>
    <row r="13" ht="15" customHeight="1" s="43">
      <c r="A13" s="49" t="inlineStr">
        <is>
          <t>EBITDA Gap</t>
        </is>
      </c>
      <c r="B13" s="51">
        <f>B11-B12</f>
        <v/>
      </c>
    </row>
    <row r="15" ht="15" customHeight="1" s="43">
      <c r="A15" s="47" t="inlineStr">
        <is>
          <t>6-MONTH PROJECTION SUMMARY</t>
        </is>
      </c>
      <c r="B15" s="48" t="n"/>
      <c r="C15" s="48" t="n"/>
      <c r="D15" s="48" t="n"/>
      <c r="E15" s="48" t="n"/>
      <c r="F15" s="48" t="n"/>
      <c r="G15" s="48" t="n"/>
    </row>
    <row r="16" ht="15" customHeight="1" s="43">
      <c r="B16" s="52" t="inlineStr">
        <is>
          <t>Month 1</t>
        </is>
      </c>
      <c r="C16" s="52" t="inlineStr">
        <is>
          <t>Month 2</t>
        </is>
      </c>
      <c r="D16" s="52" t="inlineStr">
        <is>
          <t>Month 3</t>
        </is>
      </c>
      <c r="E16" s="52" t="inlineStr">
        <is>
          <t>Month 4</t>
        </is>
      </c>
      <c r="F16" s="52" t="inlineStr">
        <is>
          <t>Month 5</t>
        </is>
      </c>
      <c r="G16" s="52" t="inlineStr">
        <is>
          <t>Month 6</t>
        </is>
      </c>
    </row>
    <row r="17" ht="15" customHeight="1" s="43">
      <c r="A17" s="49" t="inlineStr">
        <is>
          <t>Projected Revenue</t>
        </is>
      </c>
      <c r="B17" s="53">
        <f>Budget!C16</f>
        <v/>
      </c>
      <c r="C17" s="53">
        <f>Budget!D16</f>
        <v/>
      </c>
      <c r="D17" s="53">
        <f>Budget!E16</f>
        <v/>
      </c>
      <c r="E17" s="53">
        <f>Budget!F16</f>
        <v/>
      </c>
      <c r="F17" s="53">
        <f>Budget!G16</f>
        <v/>
      </c>
      <c r="G17" s="53">
        <f>Budget!H16</f>
        <v/>
      </c>
    </row>
    <row r="18" ht="15" customHeight="1" s="43">
      <c r="A18" s="49" t="inlineStr">
        <is>
          <t>Projected Expenses</t>
        </is>
      </c>
      <c r="B18" s="53">
        <f>Budget!C22</f>
        <v/>
      </c>
      <c r="C18" s="53">
        <f>Budget!D22</f>
        <v/>
      </c>
      <c r="D18" s="53">
        <f>Budget!E22</f>
        <v/>
      </c>
      <c r="E18" s="53">
        <f>Budget!F22</f>
        <v/>
      </c>
      <c r="F18" s="53">
        <f>Budget!G22</f>
        <v/>
      </c>
      <c r="G18" s="53">
        <f>Budget!H22</f>
        <v/>
      </c>
    </row>
    <row r="19" ht="15" customHeight="1" s="43">
      <c r="A19" s="49" t="inlineStr">
        <is>
          <t>Projected EBITDA $</t>
        </is>
      </c>
      <c r="B19" s="53">
        <f>Budget!C23</f>
        <v/>
      </c>
      <c r="C19" s="53">
        <f>Budget!D23</f>
        <v/>
      </c>
      <c r="D19" s="53">
        <f>Budget!E23</f>
        <v/>
      </c>
      <c r="E19" s="53">
        <f>Budget!F23</f>
        <v/>
      </c>
      <c r="F19" s="53">
        <f>Budget!G23</f>
        <v/>
      </c>
      <c r="G19" s="53">
        <f>Budget!H23</f>
        <v/>
      </c>
    </row>
    <row r="20" ht="15" customHeight="1" s="43">
      <c r="A20" s="49" t="inlineStr">
        <is>
          <t>Projected EBITDA %</t>
        </is>
      </c>
      <c r="B20" s="54">
        <f>Budget!C24</f>
        <v/>
      </c>
      <c r="C20" s="54">
        <f>Budget!D24</f>
        <v/>
      </c>
      <c r="D20" s="54">
        <f>Budget!E24</f>
        <v/>
      </c>
      <c r="E20" s="54">
        <f>Budget!F24</f>
        <v/>
      </c>
      <c r="F20" s="54">
        <f>Budget!G24</f>
        <v/>
      </c>
      <c r="G20" s="54">
        <f>Budget!H24</f>
        <v/>
      </c>
    </row>
    <row r="22" ht="15" customHeight="1" s="43">
      <c r="A22" s="55" t="inlineStr">
        <is>
          <t>25% EBITDA Target Revenue</t>
        </is>
      </c>
      <c r="B22" s="56">
        <f>Budget!C25</f>
        <v/>
      </c>
      <c r="C22" s="56">
        <f>Budget!D25</f>
        <v/>
      </c>
      <c r="D22" s="56">
        <f>Budget!E25</f>
        <v/>
      </c>
      <c r="E22" s="56">
        <f>Budget!F25</f>
        <v/>
      </c>
      <c r="F22" s="56">
        <f>Budget!G25</f>
        <v/>
      </c>
      <c r="G22" s="56">
        <f>Budget!H25</f>
        <v/>
      </c>
    </row>
    <row r="24" ht="15" customHeight="1" s="43">
      <c r="A24" s="47" t="inlineStr">
        <is>
          <t>HOW TO USE THIS TOOL</t>
        </is>
      </c>
      <c r="B24" s="48" t="n"/>
      <c r="C24" s="48" t="n"/>
      <c r="D24" s="48" t="n"/>
      <c r="E24" s="48" t="n"/>
      <c r="F24" s="48" t="n"/>
      <c r="G24" s="48" t="n"/>
    </row>
    <row r="25" ht="15" customHeight="1" s="43">
      <c r="A25" s="46" t="inlineStr">
        <is>
          <t>1. Go to the Budget sheet and enter your P&amp;L data in the blue cells</t>
        </is>
      </c>
    </row>
    <row r="26" ht="15" customHeight="1" s="43">
      <c r="A26" s="46" t="inlineStr">
        <is>
          <t>2. Adjust growth multipliers for each month in the projection columns</t>
        </is>
      </c>
    </row>
    <row r="27" ht="15" customHeight="1" s="43">
      <c r="A27" s="46" t="inlineStr">
        <is>
          <t>3. Review this Dashboard for automatic EBITDA projections</t>
        </is>
      </c>
    </row>
    <row r="28" ht="15" customHeight="1" s="43">
      <c r="A28" s="46" t="inlineStr">
        <is>
          <t>4. Use the Sensitivity Analysis sheet for 'what if' scenario modeling</t>
        </is>
      </c>
    </row>
    <row r="29" ht="15" customHeight="1" s="43">
      <c r="A29" s="46" t="inlineStr">
        <is>
          <t>5. Compare your actuals against PDA benchmarks</t>
        </is>
      </c>
    </row>
    <row r="31" ht="15" customHeight="1" s="43">
      <c r="A31" s="57" t="inlineStr">
        <is>
          <t>© Precision Dental Analytics  |  precisiondentalanalytics.com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tabColor rgb="FF0F1729"/>
    <outlinePr summaryBelow="1" summaryRight="1"/>
    <pageSetUpPr fitToPage="0"/>
  </sheetPr>
  <dimension ref="A1:J8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  <selection pane="bottomLeft" activeCell="A1" activeCellId="0" sqref="A1"/>
    </sheetView>
  </sheetViews>
  <sheetFormatPr baseColWidth="8" defaultColWidth="8.6796875" defaultRowHeight="15" customHeight="1" zeroHeight="0" outlineLevelRow="0"/>
  <cols>
    <col width="32" customWidth="1" style="42" min="1" max="1"/>
    <col width="16" customWidth="1" style="42" min="2" max="2"/>
    <col width="14" customWidth="1" style="42" min="3" max="10"/>
  </cols>
  <sheetData>
    <row r="1" ht="15" customHeight="1" s="43">
      <c r="A1" s="44" t="inlineStr">
        <is>
          <t>PRECISION DENTAL ANALYTICS</t>
        </is>
      </c>
    </row>
    <row r="2" ht="19.7" customHeight="1" s="43">
      <c r="A2" s="45" t="inlineStr">
        <is>
          <t>Practice P&amp;L Budget</t>
        </is>
      </c>
    </row>
    <row r="3" ht="15" customHeight="1" s="43">
      <c r="A3" s="46" t="inlineStr">
        <is>
          <t>Blue cells = your inputs  |  Black cells = calculated</t>
        </is>
      </c>
    </row>
    <row r="5" ht="15" customHeight="1" s="43">
      <c r="A5" s="47" t="inlineStr">
        <is>
          <t>PRACTICE INFORMATION</t>
        </is>
      </c>
      <c r="B5" s="48" t="n"/>
      <c r="C5" s="48" t="n"/>
      <c r="D5" s="48" t="n"/>
    </row>
    <row r="6" ht="15" customHeight="1" s="43">
      <c r="A6" s="49" t="inlineStr">
        <is>
          <t>Total Collections (from P&amp;L)</t>
        </is>
      </c>
      <c r="B6" s="58" t="n">
        <v>1162779</v>
      </c>
      <c r="C6" s="59" t="inlineStr">
        <is>
          <t>← Enter your total collections from your P&amp;L</t>
        </is>
      </c>
    </row>
    <row r="7" ht="15" customHeight="1" s="43">
      <c r="A7" s="49" t="inlineStr">
        <is>
          <t>Months of P&amp;L Data</t>
        </is>
      </c>
      <c r="B7" s="60" t="n">
        <v>12</v>
      </c>
      <c r="C7" s="59" t="inlineStr">
        <is>
          <t>← How many months does your P&amp;L cover?</t>
        </is>
      </c>
    </row>
    <row r="8" ht="15" customHeight="1" s="43">
      <c r="A8" s="61" t="inlineStr">
        <is>
          <t>Average Monthly Collections</t>
        </is>
      </c>
      <c r="B8" s="62">
        <f>B6/B7</f>
        <v/>
      </c>
      <c r="C8" s="59" t="inlineStr">
        <is>
          <t>(auto-calculated)</t>
        </is>
      </c>
    </row>
    <row r="9" ht="15" customHeight="1" s="43">
      <c r="A9" s="47" t="inlineStr">
        <is>
          <t>PRODUCTION SPLIT</t>
        </is>
      </c>
      <c r="B9" s="48" t="n"/>
      <c r="C9" s="48" t="n"/>
      <c r="D9" s="48" t="n"/>
    </row>
    <row r="10" ht="15" customHeight="1" s="43">
      <c r="A10" s="49" t="inlineStr">
        <is>
          <t>Restorative / DDS Production %</t>
        </is>
      </c>
      <c r="B10" s="63" t="n">
        <v>0.7</v>
      </c>
      <c r="C10" s="59" t="inlineStr">
        <is>
          <t>← Industry avg: 70%</t>
        </is>
      </c>
    </row>
    <row r="11" ht="15" customHeight="1" s="43">
      <c r="A11" s="49" t="inlineStr">
        <is>
          <t>Hygiene Production %</t>
        </is>
      </c>
      <c r="B11" s="63" t="n">
        <v>0.3</v>
      </c>
      <c r="C11" s="59" t="inlineStr">
        <is>
          <t>← Industry avg: 30%</t>
        </is>
      </c>
    </row>
    <row r="13" ht="15" customHeight="1" s="43">
      <c r="A13" s="47" t="inlineStr">
        <is>
          <t>INCOME &amp; EBITDA PROJECTIONS</t>
        </is>
      </c>
      <c r="B13" s="48" t="n"/>
      <c r="C13" s="48" t="n"/>
      <c r="D13" s="48" t="n"/>
      <c r="E13" s="48" t="n"/>
      <c r="F13" s="48" t="n"/>
      <c r="G13" s="48" t="n"/>
      <c r="H13" s="48" t="n"/>
    </row>
    <row r="14" ht="15" customHeight="1" s="43">
      <c r="A14" s="64" t="inlineStr">
        <is>
          <t>Growth Assumption</t>
        </is>
      </c>
      <c r="C14" s="52" t="inlineStr">
        <is>
          <t>Month 1</t>
        </is>
      </c>
      <c r="D14" s="52" t="inlineStr">
        <is>
          <t>Month 2</t>
        </is>
      </c>
      <c r="E14" s="52" t="inlineStr">
        <is>
          <t>Month 3</t>
        </is>
      </c>
      <c r="F14" s="52" t="inlineStr">
        <is>
          <t>Month 4</t>
        </is>
      </c>
      <c r="G14" s="52" t="inlineStr">
        <is>
          <t>Month 5</t>
        </is>
      </c>
      <c r="H14" s="52" t="inlineStr">
        <is>
          <t>Month 6</t>
        </is>
      </c>
    </row>
    <row r="15" ht="15" customHeight="1" s="43">
      <c r="A15" s="49" t="inlineStr">
        <is>
          <t>Multiplier</t>
        </is>
      </c>
      <c r="C15" s="65" t="n">
        <v>1</v>
      </c>
      <c r="D15" s="65" t="n">
        <v>1.03</v>
      </c>
      <c r="E15" s="65" t="n">
        <v>1.05</v>
      </c>
      <c r="F15" s="65" t="n">
        <v>1.07</v>
      </c>
      <c r="G15" s="65" t="n">
        <v>1.09</v>
      </c>
      <c r="H15" s="65" t="n">
        <v>1.05</v>
      </c>
    </row>
    <row r="16" ht="15" customHeight="1" s="43">
      <c r="A16" s="49" t="inlineStr">
        <is>
          <t>Projected Revenue</t>
        </is>
      </c>
      <c r="C16" s="53">
        <f>B8*C15</f>
        <v/>
      </c>
      <c r="D16" s="53">
        <f>B8*D15</f>
        <v/>
      </c>
      <c r="E16" s="53">
        <f>B8*E15</f>
        <v/>
      </c>
      <c r="F16" s="53">
        <f>B8*F15</f>
        <v/>
      </c>
      <c r="G16" s="53">
        <f>B8*G15</f>
        <v/>
      </c>
      <c r="H16" s="53">
        <f>B8*H15</f>
        <v/>
      </c>
    </row>
    <row r="17" ht="15" customHeight="1" s="43">
      <c r="A17" s="49" t="inlineStr">
        <is>
          <t>Restorative</t>
        </is>
      </c>
      <c r="C17" s="53">
        <f>C16*B10</f>
        <v/>
      </c>
      <c r="D17" s="53">
        <f>D16*B10</f>
        <v/>
      </c>
      <c r="E17" s="53">
        <f>E16*B10</f>
        <v/>
      </c>
      <c r="F17" s="53">
        <f>F16*B10</f>
        <v/>
      </c>
      <c r="G17" s="53">
        <f>G16*B10</f>
        <v/>
      </c>
      <c r="H17" s="53">
        <f>H16*B10</f>
        <v/>
      </c>
    </row>
    <row r="18" ht="15" customHeight="1" s="43">
      <c r="A18" s="64" t="inlineStr">
        <is>
          <t>Restorative/Day (20)</t>
        </is>
      </c>
      <c r="C18" s="53">
        <f>C17/20</f>
        <v/>
      </c>
      <c r="D18" s="53">
        <f>D17/20</f>
        <v/>
      </c>
      <c r="E18" s="53">
        <f>E17/20</f>
        <v/>
      </c>
      <c r="F18" s="53">
        <f>F17/20</f>
        <v/>
      </c>
      <c r="G18" s="53">
        <f>G17/20</f>
        <v/>
      </c>
      <c r="H18" s="53">
        <f>H17/20</f>
        <v/>
      </c>
    </row>
    <row r="19" ht="15" customHeight="1" s="43">
      <c r="A19" s="49" t="inlineStr">
        <is>
          <t>Hygiene</t>
        </is>
      </c>
      <c r="C19" s="53">
        <f>C16*B11</f>
        <v/>
      </c>
      <c r="D19" s="53">
        <f>D16*B11</f>
        <v/>
      </c>
      <c r="E19" s="53">
        <f>E16*B11</f>
        <v/>
      </c>
      <c r="F19" s="53">
        <f>F16*B11</f>
        <v/>
      </c>
      <c r="G19" s="53">
        <f>G16*B11</f>
        <v/>
      </c>
      <c r="H19" s="53">
        <f>H16*B11</f>
        <v/>
      </c>
    </row>
    <row r="20" ht="15" customHeight="1" s="43">
      <c r="A20" s="64" t="inlineStr">
        <is>
          <t>Hygiene/Day (20)</t>
        </is>
      </c>
      <c r="C20" s="53">
        <f>C19/20</f>
        <v/>
      </c>
      <c r="D20" s="53">
        <f>D19/20</f>
        <v/>
      </c>
      <c r="E20" s="53">
        <f>E19/20</f>
        <v/>
      </c>
      <c r="F20" s="53">
        <f>F19/20</f>
        <v/>
      </c>
      <c r="G20" s="53">
        <f>G19/20</f>
        <v/>
      </c>
      <c r="H20" s="53">
        <f>H19/20</f>
        <v/>
      </c>
    </row>
    <row r="21" ht="15" customHeight="1" s="43">
      <c r="A21" s="46" t="inlineStr">
        <is>
          <t>Current EBITDA %</t>
        </is>
      </c>
      <c r="C21" s="66">
        <f>IF(C16=0,0,(C16-C22)/C16)</f>
        <v/>
      </c>
      <c r="D21" s="66">
        <f>IF(D16=0,0,(D16-D22)/D16)</f>
        <v/>
      </c>
      <c r="E21" s="66">
        <f>IF(E16=0,0,(E16-E22)/E16)</f>
        <v/>
      </c>
      <c r="F21" s="66">
        <f>IF(F16=0,0,(F16-F22)/F16)</f>
        <v/>
      </c>
      <c r="G21" s="66">
        <f>IF(G16=0,0,(G16-G22)/G16)</f>
        <v/>
      </c>
      <c r="H21" s="66">
        <f>IF(H16=0,0,(H16-H22)/H16)</f>
        <v/>
      </c>
    </row>
    <row r="22" ht="15" customHeight="1" s="43">
      <c r="A22" s="67" t="inlineStr">
        <is>
          <t>Total Expenses</t>
        </is>
      </c>
      <c r="B22" s="68">
        <f>C81</f>
        <v/>
      </c>
      <c r="C22" s="69">
        <f>D81</f>
        <v/>
      </c>
      <c r="D22" s="69">
        <f>E81</f>
        <v/>
      </c>
      <c r="E22" s="69">
        <f>F81</f>
        <v/>
      </c>
      <c r="F22" s="69">
        <f>G81</f>
        <v/>
      </c>
      <c r="G22" s="69">
        <f>H81</f>
        <v/>
      </c>
      <c r="H22" s="69">
        <f>I81</f>
        <v/>
      </c>
    </row>
    <row r="23" ht="15" customHeight="1" s="43">
      <c r="A23" s="61" t="inlineStr">
        <is>
          <t>Projected EBITDA $</t>
        </is>
      </c>
      <c r="C23" s="70">
        <f>C16-C22</f>
        <v/>
      </c>
      <c r="D23" s="70">
        <f>D16-D22</f>
        <v/>
      </c>
      <c r="E23" s="70">
        <f>E16-E22</f>
        <v/>
      </c>
      <c r="F23" s="70">
        <f>F16-F22</f>
        <v/>
      </c>
      <c r="G23" s="70">
        <f>G16-G22</f>
        <v/>
      </c>
      <c r="H23" s="70">
        <f>H16-H22</f>
        <v/>
      </c>
    </row>
    <row r="24" ht="15" customHeight="1" s="43">
      <c r="A24" s="61" t="inlineStr">
        <is>
          <t>Projected EBITDA %</t>
        </is>
      </c>
      <c r="C24" s="71">
        <f>IF(C16=0,0,C23/C16)</f>
        <v/>
      </c>
      <c r="D24" s="71">
        <f>IF(D16=0,0,D23/D16)</f>
        <v/>
      </c>
      <c r="E24" s="71">
        <f>IF(E16=0,0,E23/E16)</f>
        <v/>
      </c>
      <c r="F24" s="71">
        <f>IF(F16=0,0,F23/F16)</f>
        <v/>
      </c>
      <c r="G24" s="71">
        <f>IF(G16=0,0,G23/G16)</f>
        <v/>
      </c>
      <c r="H24" s="71">
        <f>IF(H16=0,0,H23/H16)</f>
        <v/>
      </c>
    </row>
    <row r="25" ht="15" customHeight="1" s="43">
      <c r="A25" s="55" t="inlineStr">
        <is>
          <t>25% EBITDA Revenue Target</t>
        </is>
      </c>
      <c r="C25" s="56">
        <f>C22/0.75</f>
        <v/>
      </c>
      <c r="D25" s="56">
        <f>D22/0.75</f>
        <v/>
      </c>
      <c r="E25" s="56">
        <f>E22/0.75</f>
        <v/>
      </c>
      <c r="F25" s="56">
        <f>F22/0.75</f>
        <v/>
      </c>
      <c r="G25" s="56">
        <f>G22/0.75</f>
        <v/>
      </c>
      <c r="H25" s="56">
        <f>H22/0.75</f>
        <v/>
      </c>
    </row>
    <row r="27" ht="15" customHeight="1" s="43">
      <c r="A27" s="47" t="inlineStr">
        <is>
          <t>EXPENSE DETAIL</t>
        </is>
      </c>
      <c r="B27" s="48" t="n"/>
      <c r="C27" s="48" t="n"/>
      <c r="D27" s="48" t="n"/>
      <c r="E27" s="48" t="n"/>
      <c r="F27" s="48" t="n"/>
      <c r="G27" s="48" t="n"/>
      <c r="H27" s="48" t="n"/>
      <c r="I27" s="48" t="n"/>
      <c r="J27" s="48" t="n"/>
    </row>
    <row r="28" ht="15" customHeight="1" s="43">
      <c r="A28" s="72" t="inlineStr">
        <is>
          <t>Category</t>
        </is>
      </c>
      <c r="B28" s="72" t="inlineStr">
        <is>
          <t>Annual Total</t>
        </is>
      </c>
      <c r="C28" s="72" t="inlineStr">
        <is>
          <t>Monthly Avg</t>
        </is>
      </c>
      <c r="D28" s="52" t="inlineStr">
        <is>
          <t>Month 1</t>
        </is>
      </c>
      <c r="E28" s="52" t="inlineStr">
        <is>
          <t>Month 2</t>
        </is>
      </c>
      <c r="F28" s="52" t="inlineStr">
        <is>
          <t>Month 3</t>
        </is>
      </c>
      <c r="G28" s="52" t="inlineStr">
        <is>
          <t>Month 4</t>
        </is>
      </c>
      <c r="H28" s="52" t="inlineStr">
        <is>
          <t>Month 5</t>
        </is>
      </c>
      <c r="I28" s="52" t="inlineStr">
        <is>
          <t>Month 6</t>
        </is>
      </c>
    </row>
    <row r="29" ht="15" customHeight="1" s="43">
      <c r="A29" s="73" t="inlineStr">
        <is>
          <t>SALARIES &amp; BENEFITS</t>
        </is>
      </c>
      <c r="B29" s="74" t="n"/>
      <c r="C29" s="74" t="n"/>
      <c r="D29" s="74" t="n"/>
      <c r="E29" s="74" t="n"/>
      <c r="F29" s="74" t="n"/>
      <c r="G29" s="74" t="n"/>
      <c r="H29" s="74" t="n"/>
      <c r="I29" s="74" t="n"/>
    </row>
    <row r="30" ht="15" customHeight="1" s="43">
      <c r="A30" s="49" t="inlineStr">
        <is>
          <t>Employee Benefits</t>
        </is>
      </c>
      <c r="B30" s="75" t="n">
        <v>4514</v>
      </c>
      <c r="C30" s="76">
        <f>B30/B7</f>
        <v/>
      </c>
      <c r="D30" s="53">
        <f>C30</f>
        <v/>
      </c>
      <c r="E30" s="53">
        <f>D30</f>
        <v/>
      </c>
      <c r="F30" s="53">
        <f>E30</f>
        <v/>
      </c>
      <c r="G30" s="53">
        <f>F30</f>
        <v/>
      </c>
      <c r="H30" s="53">
        <f>G30</f>
        <v/>
      </c>
      <c r="I30" s="53">
        <f>H30</f>
        <v/>
      </c>
    </row>
    <row r="31" ht="15" customHeight="1" s="43">
      <c r="A31" s="49" t="inlineStr">
        <is>
          <t>Payroll Expenses</t>
        </is>
      </c>
      <c r="B31" s="75" t="n">
        <v>33678</v>
      </c>
      <c r="C31" s="76">
        <f>B31/B7</f>
        <v/>
      </c>
      <c r="D31" s="53">
        <f>C31</f>
        <v/>
      </c>
      <c r="E31" s="53">
        <f>D31</f>
        <v/>
      </c>
      <c r="F31" s="53">
        <f>E31</f>
        <v/>
      </c>
      <c r="G31" s="53">
        <f>F31</f>
        <v/>
      </c>
      <c r="H31" s="53">
        <f>G31</f>
        <v/>
      </c>
      <c r="I31" s="53">
        <f>H31</f>
        <v/>
      </c>
    </row>
    <row r="32" ht="15" customHeight="1" s="43">
      <c r="A32" s="49" t="inlineStr">
        <is>
          <t>Salaries - Team</t>
        </is>
      </c>
      <c r="B32" s="75" t="n">
        <v>351947</v>
      </c>
      <c r="C32" s="76">
        <f>B32/B7</f>
        <v/>
      </c>
      <c r="D32" s="53">
        <f>C32</f>
        <v/>
      </c>
      <c r="E32" s="53">
        <f>D32</f>
        <v/>
      </c>
      <c r="F32" s="53">
        <f>E32</f>
        <v/>
      </c>
      <c r="G32" s="53">
        <f>F32</f>
        <v/>
      </c>
      <c r="H32" s="53">
        <f>G32</f>
        <v/>
      </c>
      <c r="I32" s="53">
        <f>H32</f>
        <v/>
      </c>
    </row>
    <row r="33" ht="15" customHeight="1" s="43">
      <c r="A33" s="49" t="inlineStr">
        <is>
          <t>Salaries - Officer (Owner Comp)</t>
        </is>
      </c>
      <c r="B33" s="75" t="n">
        <v>63659</v>
      </c>
      <c r="C33" s="76">
        <f>B33/B7</f>
        <v/>
      </c>
      <c r="D33" s="53">
        <f>C33</f>
        <v/>
      </c>
      <c r="E33" s="53">
        <f>D33</f>
        <v/>
      </c>
      <c r="F33" s="53">
        <f>E33</f>
        <v/>
      </c>
      <c r="G33" s="53">
        <f>F33</f>
        <v/>
      </c>
      <c r="H33" s="53">
        <f>G33</f>
        <v/>
      </c>
      <c r="I33" s="53">
        <f>H33</f>
        <v/>
      </c>
    </row>
    <row r="34" ht="15" customHeight="1" s="43">
      <c r="A34" s="49" t="inlineStr">
        <is>
          <t>Contract Labor</t>
        </is>
      </c>
      <c r="B34" s="75" t="n">
        <v>122216</v>
      </c>
      <c r="C34" s="76">
        <f>B34/B7</f>
        <v/>
      </c>
      <c r="D34" s="53">
        <f>C34</f>
        <v/>
      </c>
      <c r="E34" s="53">
        <f>D34</f>
        <v/>
      </c>
      <c r="F34" s="53">
        <f>E34</f>
        <v/>
      </c>
      <c r="G34" s="53">
        <f>F34</f>
        <v/>
      </c>
      <c r="H34" s="53">
        <f>G34</f>
        <v/>
      </c>
      <c r="I34" s="53">
        <f>H34</f>
        <v/>
      </c>
    </row>
    <row r="35" ht="15" customHeight="1" s="43">
      <c r="A35" s="49" t="inlineStr">
        <is>
          <t>Practice Loan</t>
        </is>
      </c>
      <c r="B35" s="75" t="n"/>
      <c r="C35" s="76">
        <f>B35/B7</f>
        <v/>
      </c>
      <c r="D35" s="53">
        <f>C35</f>
        <v/>
      </c>
      <c r="E35" s="53">
        <f>D35</f>
        <v/>
      </c>
      <c r="F35" s="53">
        <f>E35</f>
        <v/>
      </c>
      <c r="G35" s="53">
        <f>F35</f>
        <v/>
      </c>
      <c r="H35" s="53">
        <f>G35</f>
        <v/>
      </c>
      <c r="I35" s="53">
        <f>H35</f>
        <v/>
      </c>
    </row>
    <row r="36" ht="15" customHeight="1" s="43">
      <c r="A36" s="49" t="inlineStr">
        <is>
          <t>Auto Expense</t>
        </is>
      </c>
      <c r="B36" s="75" t="n">
        <v>6369</v>
      </c>
      <c r="C36" s="76">
        <f>B36/B7</f>
        <v/>
      </c>
      <c r="D36" s="53">
        <f>C36</f>
        <v/>
      </c>
      <c r="E36" s="53">
        <f>D36</f>
        <v/>
      </c>
      <c r="F36" s="53">
        <f>E36</f>
        <v/>
      </c>
      <c r="G36" s="53">
        <f>F36</f>
        <v/>
      </c>
      <c r="H36" s="53">
        <f>G36</f>
        <v/>
      </c>
      <c r="I36" s="53">
        <f>H36</f>
        <v/>
      </c>
    </row>
    <row r="39" ht="15" customHeight="1" s="43">
      <c r="A39" s="77" t="inlineStr">
        <is>
          <t>Subtotal: Salaries &amp; Benefits</t>
        </is>
      </c>
      <c r="B39" s="78" t="n"/>
      <c r="C39" s="78" t="n"/>
      <c r="D39" s="78" t="n"/>
      <c r="E39" s="78" t="n"/>
      <c r="F39" s="78" t="n"/>
      <c r="G39" s="78" t="n"/>
      <c r="H39" s="78" t="n"/>
      <c r="I39" s="78" t="n"/>
    </row>
    <row r="41" ht="15" customHeight="1" s="43">
      <c r="A41" s="73" t="inlineStr">
        <is>
          <t>PAYROLL TAXES</t>
        </is>
      </c>
      <c r="B41" s="74" t="n"/>
      <c r="C41" s="74" t="n"/>
      <c r="D41" s="74" t="n"/>
      <c r="E41" s="74" t="n"/>
      <c r="F41" s="74" t="n"/>
      <c r="G41" s="74" t="n"/>
      <c r="H41" s="74" t="n"/>
      <c r="I41" s="74" t="n"/>
    </row>
    <row r="42" ht="15" customHeight="1" s="43">
      <c r="A42" s="49" t="inlineStr">
        <is>
          <t>Family Payroll Taxes</t>
        </is>
      </c>
      <c r="B42" s="75" t="n"/>
      <c r="C42" s="76">
        <f>B42/B7</f>
        <v/>
      </c>
      <c r="D42" s="53">
        <f>C42</f>
        <v/>
      </c>
      <c r="E42" s="53">
        <f>D42</f>
        <v/>
      </c>
      <c r="F42" s="53">
        <f>E42</f>
        <v/>
      </c>
      <c r="G42" s="53">
        <f>F42</f>
        <v/>
      </c>
      <c r="H42" s="53">
        <f>G42</f>
        <v/>
      </c>
      <c r="I42" s="53">
        <f>H42</f>
        <v/>
      </c>
    </row>
    <row r="43" ht="15" customHeight="1" s="43">
      <c r="A43" s="49" t="inlineStr">
        <is>
          <t>Payroll Taxes</t>
        </is>
      </c>
      <c r="B43" s="75" t="n"/>
      <c r="C43" s="76">
        <f>B43/B7</f>
        <v/>
      </c>
      <c r="D43" s="53">
        <f>C43</f>
        <v/>
      </c>
      <c r="E43" s="53">
        <f>D43</f>
        <v/>
      </c>
      <c r="F43" s="53">
        <f>E43</f>
        <v/>
      </c>
      <c r="G43" s="53">
        <f>F43</f>
        <v/>
      </c>
      <c r="H43" s="53">
        <f>G43</f>
        <v/>
      </c>
      <c r="I43" s="53">
        <f>H43</f>
        <v/>
      </c>
    </row>
    <row r="44" ht="15" customHeight="1" s="43">
      <c r="A44" s="77" t="inlineStr">
        <is>
          <t>Subtotal: Payroll Taxes</t>
        </is>
      </c>
      <c r="B44" s="78" t="n"/>
      <c r="C44" s="78" t="n"/>
      <c r="D44" s="78" t="n"/>
      <c r="E44" s="78" t="n"/>
      <c r="F44" s="78" t="n"/>
      <c r="G44" s="78" t="n"/>
      <c r="H44" s="78" t="n"/>
      <c r="I44" s="78" t="n"/>
    </row>
    <row r="46" ht="15" customHeight="1" s="43">
      <c r="A46" s="73" t="inlineStr">
        <is>
          <t>MARKETING</t>
        </is>
      </c>
      <c r="B46" s="74" t="n"/>
      <c r="C46" s="74" t="n"/>
      <c r="D46" s="74" t="n"/>
      <c r="E46" s="74" t="n"/>
      <c r="F46" s="74" t="n"/>
      <c r="G46" s="74" t="n"/>
      <c r="H46" s="74" t="n"/>
      <c r="I46" s="74" t="n"/>
    </row>
    <row r="47" ht="15" customHeight="1" s="43">
      <c r="A47" s="49" t="inlineStr">
        <is>
          <t>Marketing Spend</t>
        </is>
      </c>
      <c r="B47" s="75" t="n"/>
      <c r="C47" s="76">
        <f>B47/B7</f>
        <v/>
      </c>
      <c r="D47" s="53">
        <f>C47</f>
        <v/>
      </c>
      <c r="E47" s="53">
        <f>D47</f>
        <v/>
      </c>
      <c r="F47" s="53">
        <f>E47</f>
        <v/>
      </c>
      <c r="G47" s="53">
        <f>F47</f>
        <v/>
      </c>
      <c r="H47" s="53">
        <f>G47</f>
        <v/>
      </c>
      <c r="I47" s="53">
        <f>H47</f>
        <v/>
      </c>
    </row>
    <row r="48" ht="15" customHeight="1" s="43">
      <c r="A48" s="77" t="inlineStr">
        <is>
          <t>Subtotal: Marketing</t>
        </is>
      </c>
      <c r="B48" s="78" t="n"/>
      <c r="C48" s="78" t="n"/>
      <c r="D48" s="78" t="n"/>
      <c r="E48" s="78" t="n"/>
      <c r="F48" s="78" t="n"/>
      <c r="G48" s="78" t="n"/>
      <c r="H48" s="78" t="n"/>
      <c r="I48" s="78" t="n"/>
    </row>
    <row r="50" ht="15" customHeight="1" s="43">
      <c r="A50" s="73" t="inlineStr">
        <is>
          <t>OFFICE &amp; OPERATING</t>
        </is>
      </c>
      <c r="B50" s="74" t="n"/>
      <c r="C50" s="74" t="n"/>
      <c r="D50" s="74" t="n"/>
      <c r="E50" s="74" t="n"/>
      <c r="F50" s="74" t="n"/>
      <c r="G50" s="74" t="n"/>
      <c r="H50" s="74" t="n"/>
      <c r="I50" s="74" t="n"/>
    </row>
    <row r="51" ht="15" customHeight="1" s="43">
      <c r="A51" s="49" t="inlineStr">
        <is>
          <t>Bank Charges</t>
        </is>
      </c>
      <c r="B51" s="75" t="n">
        <v>403</v>
      </c>
      <c r="C51" s="76">
        <f>B51/B7</f>
        <v/>
      </c>
      <c r="D51" s="53">
        <f>C51</f>
        <v/>
      </c>
      <c r="E51" s="53">
        <f>D51</f>
        <v/>
      </c>
      <c r="F51" s="53">
        <f>E51</f>
        <v/>
      </c>
      <c r="G51" s="53">
        <f>F51</f>
        <v/>
      </c>
      <c r="H51" s="53">
        <f>G51</f>
        <v/>
      </c>
      <c r="I51" s="53">
        <f>H51</f>
        <v/>
      </c>
    </row>
    <row r="52" ht="15" customHeight="1" s="43">
      <c r="A52" s="49" t="inlineStr">
        <is>
          <t>Credit Card Processing</t>
        </is>
      </c>
      <c r="B52" s="75" t="n">
        <v>13099</v>
      </c>
      <c r="C52" s="76">
        <f>B52/B7</f>
        <v/>
      </c>
      <c r="D52" s="53">
        <f>C52</f>
        <v/>
      </c>
      <c r="E52" s="53">
        <f>D52</f>
        <v/>
      </c>
      <c r="F52" s="53">
        <f>E52</f>
        <v/>
      </c>
      <c r="G52" s="53">
        <f>F52</f>
        <v/>
      </c>
      <c r="H52" s="53">
        <f>G52</f>
        <v/>
      </c>
      <c r="I52" s="53">
        <f>H52</f>
        <v/>
      </c>
    </row>
    <row r="53" ht="15" customHeight="1" s="43">
      <c r="A53" s="49" t="inlineStr">
        <is>
          <t>Laundry &amp; Uniforms</t>
        </is>
      </c>
      <c r="B53" s="75" t="n">
        <v>453</v>
      </c>
      <c r="C53" s="76">
        <f>B53/B7</f>
        <v/>
      </c>
      <c r="D53" s="53">
        <f>C53</f>
        <v/>
      </c>
      <c r="E53" s="53">
        <f>D53</f>
        <v/>
      </c>
      <c r="F53" s="53">
        <f>E53</f>
        <v/>
      </c>
      <c r="G53" s="53">
        <f>F53</f>
        <v/>
      </c>
      <c r="H53" s="53">
        <f>G53</f>
        <v/>
      </c>
      <c r="I53" s="53">
        <f>H53</f>
        <v/>
      </c>
    </row>
    <row r="54" ht="15" customHeight="1" s="43">
      <c r="A54" s="49" t="inlineStr">
        <is>
          <t>Insurance</t>
        </is>
      </c>
      <c r="B54" s="75" t="n"/>
      <c r="C54" s="76">
        <f>B54/B7</f>
        <v/>
      </c>
      <c r="D54" s="53">
        <f>C54</f>
        <v/>
      </c>
      <c r="E54" s="53">
        <f>D54</f>
        <v/>
      </c>
      <c r="F54" s="53">
        <f>E54</f>
        <v/>
      </c>
      <c r="G54" s="53">
        <f>F54</f>
        <v/>
      </c>
      <c r="H54" s="53">
        <f>G54</f>
        <v/>
      </c>
      <c r="I54" s="53">
        <f>H54</f>
        <v/>
      </c>
    </row>
    <row r="55" ht="15" customHeight="1" s="43">
      <c r="A55" s="49" t="inlineStr">
        <is>
          <t>Legal &amp; Accounting</t>
        </is>
      </c>
      <c r="B55" s="75" t="n"/>
      <c r="C55" s="76">
        <f>B55/B7</f>
        <v/>
      </c>
      <c r="D55" s="53">
        <f>C55</f>
        <v/>
      </c>
      <c r="E55" s="53">
        <f>D55</f>
        <v/>
      </c>
      <c r="F55" s="53">
        <f>E55</f>
        <v/>
      </c>
      <c r="G55" s="53">
        <f>F55</f>
        <v/>
      </c>
      <c r="H55" s="53">
        <f>G55</f>
        <v/>
      </c>
      <c r="I55" s="53">
        <f>H55</f>
        <v/>
      </c>
    </row>
    <row r="56" ht="15" customHeight="1" s="43">
      <c r="A56" s="49" t="inlineStr">
        <is>
          <t>Dues &amp; Subscriptions</t>
        </is>
      </c>
      <c r="B56" s="75" t="n"/>
      <c r="C56" s="76">
        <f>B56/B7</f>
        <v/>
      </c>
      <c r="D56" s="53">
        <f>C56</f>
        <v/>
      </c>
      <c r="E56" s="53">
        <f>D56</f>
        <v/>
      </c>
      <c r="F56" s="53">
        <f>E56</f>
        <v/>
      </c>
      <c r="G56" s="53">
        <f>F56</f>
        <v/>
      </c>
      <c r="H56" s="53">
        <f>G56</f>
        <v/>
      </c>
      <c r="I56" s="53">
        <f>H56</f>
        <v/>
      </c>
    </row>
    <row r="57" ht="15" customHeight="1" s="43">
      <c r="A57" s="49" t="inlineStr">
        <is>
          <t>Contributions/Donations</t>
        </is>
      </c>
      <c r="B57" s="75" t="n"/>
      <c r="C57" s="76">
        <f>B57/B7</f>
        <v/>
      </c>
      <c r="D57" s="53">
        <f>C57</f>
        <v/>
      </c>
      <c r="E57" s="53">
        <f>D57</f>
        <v/>
      </c>
      <c r="F57" s="53">
        <f>E57</f>
        <v/>
      </c>
      <c r="G57" s="53">
        <f>F57</f>
        <v/>
      </c>
      <c r="H57" s="53">
        <f>G57</f>
        <v/>
      </c>
      <c r="I57" s="53">
        <f>H57</f>
        <v/>
      </c>
    </row>
    <row r="58" ht="15" customHeight="1" s="43">
      <c r="A58" s="49" t="inlineStr">
        <is>
          <t>Fees &amp; Licenses</t>
        </is>
      </c>
      <c r="B58" s="75" t="n"/>
      <c r="C58" s="76">
        <f>B58/B7</f>
        <v/>
      </c>
      <c r="D58" s="53">
        <f>C58</f>
        <v/>
      </c>
      <c r="E58" s="53">
        <f>D58</f>
        <v/>
      </c>
      <c r="F58" s="53">
        <f>E58</f>
        <v/>
      </c>
      <c r="G58" s="53">
        <f>F58</f>
        <v/>
      </c>
      <c r="H58" s="53">
        <f>G58</f>
        <v/>
      </c>
      <c r="I58" s="53">
        <f>H58</f>
        <v/>
      </c>
    </row>
    <row r="59" ht="15" customHeight="1" s="43">
      <c r="A59" s="49" t="inlineStr">
        <is>
          <t>Repairs &amp; Maintenance</t>
        </is>
      </c>
      <c r="B59" s="75" t="n"/>
      <c r="C59" s="76">
        <f>B59/B7</f>
        <v/>
      </c>
      <c r="D59" s="53">
        <f>C59</f>
        <v/>
      </c>
      <c r="E59" s="53">
        <f>D59</f>
        <v/>
      </c>
      <c r="F59" s="53">
        <f>E59</f>
        <v/>
      </c>
      <c r="G59" s="53">
        <f>F59</f>
        <v/>
      </c>
      <c r="H59" s="53">
        <f>G59</f>
        <v/>
      </c>
      <c r="I59" s="53">
        <f>H59</f>
        <v/>
      </c>
    </row>
    <row r="60" ht="15" customHeight="1" s="43">
      <c r="A60" s="49" t="inlineStr">
        <is>
          <t>Telephone</t>
        </is>
      </c>
      <c r="B60" s="75" t="n"/>
      <c r="C60" s="76">
        <f>B60/B7</f>
        <v/>
      </c>
      <c r="D60" s="53">
        <f>C60</f>
        <v/>
      </c>
      <c r="E60" s="53">
        <f>D60</f>
        <v/>
      </c>
      <c r="F60" s="53">
        <f>E60</f>
        <v/>
      </c>
      <c r="G60" s="53">
        <f>F60</f>
        <v/>
      </c>
      <c r="H60" s="53">
        <f>G60</f>
        <v/>
      </c>
      <c r="I60" s="53">
        <f>H60</f>
        <v/>
      </c>
    </row>
    <row r="61" ht="15" customHeight="1" s="43">
      <c r="A61" s="49" t="inlineStr">
        <is>
          <t>Internet</t>
        </is>
      </c>
      <c r="B61" s="75" t="n"/>
      <c r="C61" s="76">
        <f>B61/B7</f>
        <v/>
      </c>
      <c r="D61" s="53">
        <f>C61</f>
        <v/>
      </c>
      <c r="E61" s="53">
        <f>D61</f>
        <v/>
      </c>
      <c r="F61" s="53">
        <f>E61</f>
        <v/>
      </c>
      <c r="G61" s="53">
        <f>F61</f>
        <v/>
      </c>
      <c r="H61" s="53">
        <f>G61</f>
        <v/>
      </c>
      <c r="I61" s="53">
        <f>H61</f>
        <v/>
      </c>
    </row>
    <row r="62" ht="15" customHeight="1" s="43">
      <c r="A62" s="49" t="inlineStr">
        <is>
          <t>Utilities</t>
        </is>
      </c>
      <c r="B62" s="75" t="n"/>
      <c r="C62" s="76">
        <f>B62/B7</f>
        <v/>
      </c>
      <c r="D62" s="53">
        <f>C62</f>
        <v/>
      </c>
      <c r="E62" s="53">
        <f>D62</f>
        <v/>
      </c>
      <c r="F62" s="53">
        <f>E62</f>
        <v/>
      </c>
      <c r="G62" s="53">
        <f>F62</f>
        <v/>
      </c>
      <c r="H62" s="53">
        <f>G62</f>
        <v/>
      </c>
      <c r="I62" s="53">
        <f>H62</f>
        <v/>
      </c>
    </row>
    <row r="63" ht="15" customHeight="1" s="43">
      <c r="A63" s="49" t="inlineStr">
        <is>
          <t>Postage</t>
        </is>
      </c>
      <c r="B63" s="75" t="n"/>
      <c r="C63" s="76">
        <f>B63/B7</f>
        <v/>
      </c>
      <c r="D63" s="53">
        <f>C63</f>
        <v/>
      </c>
      <c r="E63" s="53">
        <f>D63</f>
        <v/>
      </c>
      <c r="F63" s="53">
        <f>E63</f>
        <v/>
      </c>
      <c r="G63" s="53">
        <f>F63</f>
        <v/>
      </c>
      <c r="H63" s="53">
        <f>G63</f>
        <v/>
      </c>
      <c r="I63" s="53">
        <f>H63</f>
        <v/>
      </c>
    </row>
    <row r="64" ht="15" customHeight="1" s="43">
      <c r="A64" s="49" t="inlineStr">
        <is>
          <t>Continuing Education</t>
        </is>
      </c>
      <c r="B64" s="75" t="n"/>
      <c r="C64" s="76">
        <f>B64/B7</f>
        <v/>
      </c>
      <c r="D64" s="53">
        <f>C64</f>
        <v/>
      </c>
      <c r="E64" s="53">
        <f>D64</f>
        <v/>
      </c>
      <c r="F64" s="53">
        <f>E64</f>
        <v/>
      </c>
      <c r="G64" s="53">
        <f>F64</f>
        <v/>
      </c>
      <c r="H64" s="53">
        <f>G64</f>
        <v/>
      </c>
      <c r="I64" s="53">
        <f>H64</f>
        <v/>
      </c>
    </row>
    <row r="67" ht="15" customHeight="1" s="43">
      <c r="A67" s="77" t="inlineStr">
        <is>
          <t>Subtotal: Office &amp; Operating</t>
        </is>
      </c>
      <c r="B67" s="78" t="n"/>
      <c r="C67" s="78" t="n"/>
      <c r="D67" s="78" t="n"/>
      <c r="E67" s="78" t="n"/>
      <c r="F67" s="78" t="n"/>
      <c r="G67" s="78" t="n"/>
      <c r="H67" s="78" t="n"/>
      <c r="I67" s="78" t="n"/>
    </row>
    <row r="69" ht="15" customHeight="1" s="43">
      <c r="A69" s="73" t="inlineStr">
        <is>
          <t>OCCUPANCY</t>
        </is>
      </c>
      <c r="B69" s="74" t="n"/>
      <c r="C69" s="74" t="n"/>
      <c r="D69" s="74" t="n"/>
      <c r="E69" s="74" t="n"/>
      <c r="F69" s="74" t="n"/>
      <c r="G69" s="74" t="n"/>
      <c r="H69" s="74" t="n"/>
      <c r="I69" s="74" t="n"/>
    </row>
    <row r="70" ht="15" customHeight="1" s="43">
      <c r="A70" s="49" t="inlineStr">
        <is>
          <t>Rent/Lease</t>
        </is>
      </c>
      <c r="B70" s="75" t="n"/>
      <c r="C70" s="76">
        <f>B70/B7</f>
        <v/>
      </c>
      <c r="D70" s="53">
        <f>C70</f>
        <v/>
      </c>
      <c r="E70" s="53">
        <f>D70</f>
        <v/>
      </c>
      <c r="F70" s="53">
        <f>E70</f>
        <v/>
      </c>
      <c r="G70" s="53">
        <f>F70</f>
        <v/>
      </c>
      <c r="H70" s="53">
        <f>G70</f>
        <v/>
      </c>
      <c r="I70" s="53">
        <f>H70</f>
        <v/>
      </c>
    </row>
    <row r="71" ht="15" customHeight="1" s="43">
      <c r="A71" s="49" t="inlineStr">
        <is>
          <t>Property Tax</t>
        </is>
      </c>
      <c r="B71" s="75" t="n"/>
      <c r="C71" s="76">
        <f>B71/B7</f>
        <v/>
      </c>
      <c r="D71" s="53">
        <f>C71</f>
        <v/>
      </c>
      <c r="E71" s="53">
        <f>D71</f>
        <v/>
      </c>
      <c r="F71" s="53">
        <f>E71</f>
        <v/>
      </c>
      <c r="G71" s="53">
        <f>F71</f>
        <v/>
      </c>
      <c r="H71" s="53">
        <f>G71</f>
        <v/>
      </c>
      <c r="I71" s="53">
        <f>H71</f>
        <v/>
      </c>
    </row>
    <row r="72" ht="15" customHeight="1" s="43">
      <c r="A72" s="49" t="inlineStr">
        <is>
          <t>Building Insurance</t>
        </is>
      </c>
      <c r="B72" s="75" t="n"/>
      <c r="C72" s="76">
        <f>B72/B7</f>
        <v/>
      </c>
      <c r="D72" s="53">
        <f>C72</f>
        <v/>
      </c>
      <c r="E72" s="53">
        <f>D72</f>
        <v/>
      </c>
      <c r="F72" s="53">
        <f>E72</f>
        <v/>
      </c>
      <c r="G72" s="53">
        <f>F72</f>
        <v/>
      </c>
      <c r="H72" s="53">
        <f>G72</f>
        <v/>
      </c>
      <c r="I72" s="53">
        <f>H72</f>
        <v/>
      </c>
    </row>
    <row r="73" ht="15" customHeight="1" s="43">
      <c r="A73" s="77" t="inlineStr">
        <is>
          <t>Subtotal: Occupancy</t>
        </is>
      </c>
      <c r="B73" s="78" t="n"/>
      <c r="C73" s="78" t="n"/>
      <c r="D73" s="78" t="n"/>
      <c r="E73" s="78" t="n"/>
      <c r="F73" s="78" t="n"/>
      <c r="G73" s="78" t="n"/>
      <c r="H73" s="78" t="n"/>
      <c r="I73" s="78" t="n"/>
    </row>
    <row r="75" ht="15" customHeight="1" s="43">
      <c r="A75" s="73" t="inlineStr">
        <is>
          <t>DENTAL SUPPLIES</t>
        </is>
      </c>
      <c r="B75" s="74" t="n"/>
      <c r="C75" s="74" t="n"/>
      <c r="D75" s="74" t="n"/>
      <c r="E75" s="74" t="n"/>
      <c r="F75" s="74" t="n"/>
      <c r="G75" s="74" t="n"/>
      <c r="H75" s="74" t="n"/>
      <c r="I75" s="74" t="n"/>
    </row>
    <row r="76" ht="15" customHeight="1" s="43">
      <c r="A76" s="49" t="inlineStr">
        <is>
          <t>Lab Fees</t>
        </is>
      </c>
      <c r="B76" s="75" t="n"/>
      <c r="C76" s="76">
        <f>B76/B7</f>
        <v/>
      </c>
      <c r="D76" s="53">
        <f>C76</f>
        <v/>
      </c>
      <c r="E76" s="53">
        <f>D76</f>
        <v/>
      </c>
      <c r="F76" s="53">
        <f>E76</f>
        <v/>
      </c>
      <c r="G76" s="53">
        <f>F76</f>
        <v/>
      </c>
      <c r="H76" s="53">
        <f>G76</f>
        <v/>
      </c>
      <c r="I76" s="53">
        <f>H76</f>
        <v/>
      </c>
    </row>
    <row r="77" ht="15" customHeight="1" s="43">
      <c r="A77" s="49" t="inlineStr">
        <is>
          <t>Dental Supplies</t>
        </is>
      </c>
      <c r="B77" s="75" t="n"/>
      <c r="C77" s="76">
        <f>B77/B7</f>
        <v/>
      </c>
      <c r="D77" s="53">
        <f>C77</f>
        <v/>
      </c>
      <c r="E77" s="53">
        <f>D77</f>
        <v/>
      </c>
      <c r="F77" s="53">
        <f>E77</f>
        <v/>
      </c>
      <c r="G77" s="53">
        <f>F77</f>
        <v/>
      </c>
      <c r="H77" s="53">
        <f>G77</f>
        <v/>
      </c>
      <c r="I77" s="53">
        <f>H77</f>
        <v/>
      </c>
    </row>
    <row r="78" ht="15" customHeight="1" s="43">
      <c r="A78" s="49" t="inlineStr">
        <is>
          <t>Office Supplies</t>
        </is>
      </c>
      <c r="B78" s="75" t="n"/>
      <c r="C78" s="76">
        <f>B78/B7</f>
        <v/>
      </c>
      <c r="D78" s="53">
        <f>C78</f>
        <v/>
      </c>
      <c r="E78" s="53">
        <f>D78</f>
        <v/>
      </c>
      <c r="F78" s="53">
        <f>E78</f>
        <v/>
      </c>
      <c r="G78" s="53">
        <f>F78</f>
        <v/>
      </c>
      <c r="H78" s="53">
        <f>G78</f>
        <v/>
      </c>
      <c r="I78" s="53">
        <f>H78</f>
        <v/>
      </c>
    </row>
    <row r="79" ht="15" customHeight="1" s="43">
      <c r="A79" s="77" t="inlineStr">
        <is>
          <t>Subtotal: Supplies</t>
        </is>
      </c>
      <c r="B79" s="78" t="n"/>
      <c r="C79" s="78" t="n"/>
      <c r="D79" s="78" t="n"/>
      <c r="E79" s="78" t="n"/>
      <c r="F79" s="78" t="n"/>
      <c r="G79" s="78" t="n"/>
      <c r="H79" s="78" t="n"/>
      <c r="I79" s="78" t="n"/>
    </row>
    <row r="81" ht="15" customHeight="1" s="43">
      <c r="A81" s="79" t="inlineStr">
        <is>
          <t>TOTAL EXPENSES</t>
        </is>
      </c>
      <c r="B81" s="80">
        <f>B30+B31+B32+B33+B34+B35+B36+B42+B43+B47+B51+B52+B53+B54+B55+B56+B57+B58+B59+B60+B61+B62+B63+B64+B70+B71+B72+B76+B77+B78</f>
        <v/>
      </c>
      <c r="C81" s="80">
        <f>C30+C31+C32+C33+C34+C35+C36+C42+C43+C47+C51+C52+C53+C54+C55+C56+C57+C58+C59+C60+C61+C62+C63+C64+C70+C71+C72+C76+C77+C78</f>
        <v/>
      </c>
      <c r="D81" s="80">
        <f>D30+D31+D32+D33+D34+D35+D36+D42+D43+D47+D51+D52+D53+D54+D55+D56+D57+D58+D59+D60+D61+D62+D63+D64+D70+D71+D72+D76+D77+D78</f>
        <v/>
      </c>
      <c r="E81" s="80">
        <f>E30+E31+E32+E33+E34+E35+E36+E42+E43+E47+E51+E52+E53+E54+E55+E56+E57+E58+E59+E60+E61+E62+E63+E64+E70+E71+E72+E76+E77+E78</f>
        <v/>
      </c>
      <c r="F81" s="80">
        <f>F30+F31+F32+F33+F34+F35+F36+F42+F43+F47+F51+F52+F53+F54+F55+F56+F57+F58+F59+F60+F61+F62+F63+F64+F70+F71+F72+F76+F77+F78</f>
        <v/>
      </c>
      <c r="G81" s="80">
        <f>G30+G31+G32+G33+G34+G35+G36+G42+G43+G47+G51+G52+G53+G54+G55+G56+G57+G58+G59+G60+G61+G62+G63+G64+G70+G71+G72+G76+G77+G78</f>
        <v/>
      </c>
      <c r="H81" s="80">
        <f>H30+H31+H32+H33+H34+H35+H36+H42+H43+H47+H51+H52+H53+H54+H55+H56+H57+H58+H59+H60+H61+H62+H63+H64+H70+H71+H72+H76+H77+H78</f>
        <v/>
      </c>
      <c r="I81" s="80">
        <f>I30+I31+I32+I33+I34+I35+I36+I42+I43+I47+I51+I52+I53+I54+I55+I56+I57+I58+I59+I60+I61+I62+I63+I64+I70+I71+I72+I76+I77+I78</f>
        <v/>
      </c>
    </row>
    <row r="83" ht="15" customHeight="1" s="43">
      <c r="A83" s="57" t="inlineStr">
        <is>
          <t>© Precision Dental Analytics  |  precisiondentalanalytics.com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tabColor rgb="FF1A2440"/>
    <outlinePr summaryBelow="1" summaryRight="1"/>
    <pageSetUpPr fitToPage="0"/>
  </sheetPr>
  <dimension ref="A1:H5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8" customWidth="1" style="42" min="1" max="1"/>
    <col width="16" customWidth="1" style="42" min="2" max="2"/>
    <col width="14" customWidth="1" style="42" min="3" max="8"/>
  </cols>
  <sheetData>
    <row r="1" ht="15" customHeight="1" s="43">
      <c r="A1" s="44" t="inlineStr">
        <is>
          <t>PRECISION DENTAL ANALYTICS</t>
        </is>
      </c>
    </row>
    <row r="2" ht="19.7" customHeight="1" s="43">
      <c r="A2" s="45" t="inlineStr">
        <is>
          <t>EBITDA Sensitivity Analysis</t>
        </is>
      </c>
    </row>
    <row r="3" ht="15" customHeight="1" s="43">
      <c r="A3" s="46" t="inlineStr">
        <is>
          <t>See how changes to revenue and expenses impact your EBITDA margin and owner compensation.</t>
        </is>
      </c>
    </row>
    <row r="5" ht="15" customHeight="1" s="43">
      <c r="A5" s="47" t="inlineStr">
        <is>
          <t>YOUR CURRENT STATE (from Budget sheet)</t>
        </is>
      </c>
      <c r="B5" s="48" t="n"/>
      <c r="C5" s="48" t="n"/>
      <c r="D5" s="48" t="n"/>
      <c r="E5" s="48" t="n"/>
      <c r="F5" s="48" t="n"/>
    </row>
    <row r="6" ht="15" customHeight="1" s="43">
      <c r="A6" s="49" t="inlineStr">
        <is>
          <t>Monthly Collections</t>
        </is>
      </c>
      <c r="B6" s="81">
        <f>Budget!B8</f>
        <v/>
      </c>
    </row>
    <row r="7" ht="15" customHeight="1" s="43">
      <c r="A7" s="49" t="inlineStr">
        <is>
          <t>Monthly Expenses</t>
        </is>
      </c>
      <c r="B7" s="81">
        <f>Budget!C81</f>
        <v/>
      </c>
    </row>
    <row r="8" ht="15" customHeight="1" s="43">
      <c r="A8" s="49" t="inlineStr">
        <is>
          <t>Current EBITDA $</t>
        </is>
      </c>
      <c r="B8" s="81">
        <f>B6-B7</f>
        <v/>
      </c>
    </row>
    <row r="9" ht="15" customHeight="1" s="43">
      <c r="A9" s="49" t="inlineStr">
        <is>
          <t>Current EBITDA %</t>
        </is>
      </c>
      <c r="B9" s="82">
        <f>IF(B6=0,0,B8/B6)</f>
        <v/>
      </c>
    </row>
    <row r="10" ht="15" customHeight="1" s="43">
      <c r="A10" s="49" t="inlineStr">
        <is>
          <t>Owner Comp (Officer Salary)</t>
        </is>
      </c>
      <c r="B10" s="81">
        <f>Budget!C33</f>
        <v/>
      </c>
    </row>
    <row r="11" ht="15" customHeight="1" s="43">
      <c r="A11" s="49" t="inlineStr">
        <is>
          <t>Total Monthly Owner Take</t>
        </is>
      </c>
      <c r="B11" s="81">
        <f>B8+B10</f>
        <v/>
      </c>
    </row>
    <row r="12" ht="15" customHeight="1" s="43">
      <c r="A12" s="49" t="inlineStr">
        <is>
          <t>Annualized Owner Comp</t>
        </is>
      </c>
      <c r="B12" s="81">
        <f>B11*12</f>
        <v/>
      </c>
    </row>
    <row r="15" ht="15" customHeight="1" s="43">
      <c r="A15" s="47" t="inlineStr">
        <is>
          <t>WHAT IF: REVENUE INCREASE × EXPENSE REDUCTION</t>
        </is>
      </c>
      <c r="B15" s="48" t="n"/>
      <c r="C15" s="48" t="n"/>
      <c r="D15" s="48" t="n"/>
      <c r="E15" s="48" t="n"/>
      <c r="F15" s="48" t="n"/>
      <c r="G15" s="48" t="n"/>
      <c r="H15" s="48" t="n"/>
    </row>
    <row r="16" ht="15" customHeight="1" s="43">
      <c r="A16" s="59" t="inlineStr">
        <is>
          <t>Each cell shows your resulting EBITDA %</t>
        </is>
      </c>
    </row>
    <row r="17" ht="15" customHeight="1" s="43">
      <c r="B17" s="59" t="inlineStr">
        <is>
          <t>Expense Cut →</t>
        </is>
      </c>
      <c r="C17" s="83" t="n">
        <v>0</v>
      </c>
      <c r="D17" s="83" t="n">
        <v>0.03</v>
      </c>
      <c r="E17" s="83" t="n">
        <v>0.05</v>
      </c>
      <c r="F17" s="83" t="n">
        <v>0.07000000000000001</v>
      </c>
      <c r="G17" s="83" t="n">
        <v>0.1</v>
      </c>
    </row>
    <row r="18" ht="15" customHeight="1" s="43">
      <c r="A18" s="59" t="inlineStr">
        <is>
          <t>Revenue Increase ↓</t>
        </is>
      </c>
    </row>
    <row r="19" ht="15" customHeight="1" s="43">
      <c r="A19" s="84" t="n">
        <v>0</v>
      </c>
      <c r="C19" s="54">
        <f>IF((B6+A19)=0,0,((B6+A19)-(B7*(1-C17)))/(B6+A19))</f>
        <v/>
      </c>
      <c r="D19" s="54">
        <f>IF((B6+A19)=0,0,((B6+A19)-(B7*(1-D17)))/(B6+A19))</f>
        <v/>
      </c>
      <c r="E19" s="54">
        <f>IF((B6+A19)=0,0,((B6+A19)-(B7*(1-E17)))/(B6+A19))</f>
        <v/>
      </c>
      <c r="F19" s="54">
        <f>IF((B6+A19)=0,0,((B6+A19)-(B7*(1-F17)))/(B6+A19))</f>
        <v/>
      </c>
      <c r="G19" s="54">
        <f>IF((B6+A19)=0,0,((B6+A19)-(B7*(1-G17)))/(B6+A19))</f>
        <v/>
      </c>
    </row>
    <row r="20" ht="15" customHeight="1" s="43">
      <c r="A20" s="84" t="n">
        <v>5000</v>
      </c>
      <c r="C20" s="54">
        <f>IF((B6+A20)=0,0,((B6+A20)-(B7*(1-C17)))/(B6+A20))</f>
        <v/>
      </c>
      <c r="D20" s="54">
        <f>IF((B6+A20)=0,0,((B6+A20)-(B7*(1-D17)))/(B6+A20))</f>
        <v/>
      </c>
      <c r="E20" s="54">
        <f>IF((B6+A20)=0,0,((B6+A20)-(B7*(1-E17)))/(B6+A20))</f>
        <v/>
      </c>
      <c r="F20" s="54">
        <f>IF((B6+A20)=0,0,((B6+A20)-(B7*(1-F17)))/(B6+A20))</f>
        <v/>
      </c>
      <c r="G20" s="54">
        <f>IF((B6+A20)=0,0,((B6+A20)-(B7*(1-G17)))/(B6+A20))</f>
        <v/>
      </c>
    </row>
    <row r="21" ht="15" customHeight="1" s="43">
      <c r="A21" s="84" t="n">
        <v>10000</v>
      </c>
      <c r="C21" s="54">
        <f>IF((B6+A21)=0,0,((B6+A21)-(B7*(1-C17)))/(B6+A21))</f>
        <v/>
      </c>
      <c r="D21" s="54">
        <f>IF((B6+A21)=0,0,((B6+A21)-(B7*(1-D17)))/(B6+A21))</f>
        <v/>
      </c>
      <c r="E21" s="54">
        <f>IF((B6+A21)=0,0,((B6+A21)-(B7*(1-E17)))/(B6+A21))</f>
        <v/>
      </c>
      <c r="F21" s="54">
        <f>IF((B6+A21)=0,0,((B6+A21)-(B7*(1-F17)))/(B6+A21))</f>
        <v/>
      </c>
      <c r="G21" s="54">
        <f>IF((B6+A21)=0,0,((B6+A21)-(B7*(1-G17)))/(B6+A21))</f>
        <v/>
      </c>
    </row>
    <row r="22" ht="15" customHeight="1" s="43">
      <c r="A22" s="84" t="n">
        <v>15000</v>
      </c>
      <c r="C22" s="54">
        <f>IF((B6+A22)=0,0,((B6+A22)-(B7*(1-C17)))/(B6+A22))</f>
        <v/>
      </c>
      <c r="D22" s="54">
        <f>IF((B6+A22)=0,0,((B6+A22)-(B7*(1-D17)))/(B6+A22))</f>
        <v/>
      </c>
      <c r="E22" s="54">
        <f>IF((B6+A22)=0,0,((B6+A22)-(B7*(1-E17)))/(B6+A22))</f>
        <v/>
      </c>
      <c r="F22" s="54">
        <f>IF((B6+A22)=0,0,((B6+A22)-(B7*(1-F17)))/(B6+A22))</f>
        <v/>
      </c>
      <c r="G22" s="54">
        <f>IF((B6+A22)=0,0,((B6+A22)-(B7*(1-G17)))/(B6+A22))</f>
        <v/>
      </c>
    </row>
    <row r="23" ht="15" customHeight="1" s="43">
      <c r="A23" s="84" t="n">
        <v>20000</v>
      </c>
      <c r="C23" s="54">
        <f>IF((B6+A23)=0,0,((B6+A23)-(B7*(1-C17)))/(B6+A23))</f>
        <v/>
      </c>
      <c r="D23" s="54">
        <f>IF((B6+A23)=0,0,((B6+A23)-(B7*(1-D17)))/(B6+A23))</f>
        <v/>
      </c>
      <c r="E23" s="54">
        <f>IF((B6+A23)=0,0,((B6+A23)-(B7*(1-E17)))/(B6+A23))</f>
        <v/>
      </c>
      <c r="F23" s="54">
        <f>IF((B6+A23)=0,0,((B6+A23)-(B7*(1-F17)))/(B6+A23))</f>
        <v/>
      </c>
      <c r="G23" s="54">
        <f>IF((B6+A23)=0,0,((B6+A23)-(B7*(1-G17)))/(B6+A23))</f>
        <v/>
      </c>
    </row>
    <row r="24" ht="15" customHeight="1" s="43">
      <c r="A24" s="84" t="n">
        <v>25000</v>
      </c>
      <c r="C24" s="54">
        <f>IF((B6+A24)=0,0,((B6+A24)-(B7*(1-C17)))/(B6+A24))</f>
        <v/>
      </c>
      <c r="D24" s="54">
        <f>IF((B6+A24)=0,0,((B6+A24)-(B7*(1-D17)))/(B6+A24))</f>
        <v/>
      </c>
      <c r="E24" s="54">
        <f>IF((B6+A24)=0,0,((B6+A24)-(B7*(1-E17)))/(B6+A24))</f>
        <v/>
      </c>
      <c r="F24" s="54">
        <f>IF((B6+A24)=0,0,((B6+A24)-(B7*(1-F17)))/(B6+A24))</f>
        <v/>
      </c>
      <c r="G24" s="54">
        <f>IF((B6+A24)=0,0,((B6+A24)-(B7*(1-G17)))/(B6+A24))</f>
        <v/>
      </c>
    </row>
    <row r="25" ht="15" customHeight="1" s="43">
      <c r="A25" s="84" t="n">
        <v>30000</v>
      </c>
      <c r="C25" s="54">
        <f>IF((B6+A25)=0,0,((B6+A25)-(B7*(1-C17)))/(B6+A25))</f>
        <v/>
      </c>
      <c r="D25" s="54">
        <f>IF((B6+A25)=0,0,((B6+A25)-(B7*(1-D17)))/(B6+A25))</f>
        <v/>
      </c>
      <c r="E25" s="54">
        <f>IF((B6+A25)=0,0,((B6+A25)-(B7*(1-E17)))/(B6+A25))</f>
        <v/>
      </c>
      <c r="F25" s="54">
        <f>IF((B6+A25)=0,0,((B6+A25)-(B7*(1-F17)))/(B6+A25))</f>
        <v/>
      </c>
      <c r="G25" s="54">
        <f>IF((B6+A25)=0,0,((B6+A25)-(B7*(1-G17)))/(B6+A25))</f>
        <v/>
      </c>
    </row>
    <row r="28" ht="15" customHeight="1" s="43">
      <c r="A28" s="47" t="inlineStr">
        <is>
          <t>ANNUAL EBITDA $ (same scenarios)</t>
        </is>
      </c>
      <c r="B28" s="48" t="n"/>
      <c r="C28" s="48" t="n"/>
      <c r="D28" s="48" t="n"/>
      <c r="E28" s="48" t="n"/>
      <c r="F28" s="48" t="n"/>
      <c r="G28" s="48" t="n"/>
      <c r="H28" s="48" t="n"/>
    </row>
    <row r="29" ht="15" customHeight="1" s="43">
      <c r="B29" s="59" t="inlineStr">
        <is>
          <t>Expense Cut →</t>
        </is>
      </c>
      <c r="C29" s="83">
        <f>C17</f>
        <v/>
      </c>
      <c r="D29" s="83">
        <f>D17</f>
        <v/>
      </c>
      <c r="E29" s="83">
        <f>E17</f>
        <v/>
      </c>
      <c r="F29" s="83">
        <f>F17</f>
        <v/>
      </c>
      <c r="G29" s="83">
        <f>G17</f>
        <v/>
      </c>
    </row>
    <row r="30" ht="15" customHeight="1" s="43">
      <c r="A30" s="59" t="inlineStr">
        <is>
          <t>Revenue Increase ↓</t>
        </is>
      </c>
    </row>
    <row r="31" ht="15" customHeight="1" s="43">
      <c r="A31" s="84">
        <f>A19</f>
        <v/>
      </c>
      <c r="C31" s="53">
        <f>((B6+A31)-(B7*(1-C29)))*12</f>
        <v/>
      </c>
      <c r="D31" s="53">
        <f>((B6+A31)-(B7*(1-D29)))*12</f>
        <v/>
      </c>
      <c r="E31" s="53">
        <f>((B6+A31)-(B7*(1-E29)))*12</f>
        <v/>
      </c>
      <c r="F31" s="53">
        <f>((B6+A31)-(B7*(1-F29)))*12</f>
        <v/>
      </c>
      <c r="G31" s="53">
        <f>((B6+A31)-(B7*(1-G29)))*12</f>
        <v/>
      </c>
    </row>
    <row r="32" ht="15" customHeight="1" s="43">
      <c r="A32" s="84">
        <f>A20</f>
        <v/>
      </c>
      <c r="C32" s="53">
        <f>((B6+A32)-(B7*(1-C29)))*12</f>
        <v/>
      </c>
      <c r="D32" s="53">
        <f>((B6+A32)-(B7*(1-D29)))*12</f>
        <v/>
      </c>
      <c r="E32" s="53">
        <f>((B6+A32)-(B7*(1-E29)))*12</f>
        <v/>
      </c>
      <c r="F32" s="53">
        <f>((B6+A32)-(B7*(1-F29)))*12</f>
        <v/>
      </c>
      <c r="G32" s="53">
        <f>((B6+A32)-(B7*(1-G29)))*12</f>
        <v/>
      </c>
    </row>
    <row r="33" ht="15" customHeight="1" s="43">
      <c r="A33" s="84">
        <f>A21</f>
        <v/>
      </c>
      <c r="C33" s="53">
        <f>((B6+A33)-(B7*(1-C29)))*12</f>
        <v/>
      </c>
      <c r="D33" s="53">
        <f>((B6+A33)-(B7*(1-D29)))*12</f>
        <v/>
      </c>
      <c r="E33" s="53">
        <f>((B6+A33)-(B7*(1-E29)))*12</f>
        <v/>
      </c>
      <c r="F33" s="53">
        <f>((B6+A33)-(B7*(1-F29)))*12</f>
        <v/>
      </c>
      <c r="G33" s="53">
        <f>((B6+A33)-(B7*(1-G29)))*12</f>
        <v/>
      </c>
    </row>
    <row r="34" ht="15" customHeight="1" s="43">
      <c r="A34" s="84">
        <f>A22</f>
        <v/>
      </c>
      <c r="C34" s="53">
        <f>((B6+A34)-(B7*(1-C29)))*12</f>
        <v/>
      </c>
      <c r="D34" s="53">
        <f>((B6+A34)-(B7*(1-D29)))*12</f>
        <v/>
      </c>
      <c r="E34" s="53">
        <f>((B6+A34)-(B7*(1-E29)))*12</f>
        <v/>
      </c>
      <c r="F34" s="53">
        <f>((B6+A34)-(B7*(1-F29)))*12</f>
        <v/>
      </c>
      <c r="G34" s="53">
        <f>((B6+A34)-(B7*(1-G29)))*12</f>
        <v/>
      </c>
    </row>
    <row r="35" ht="15" customHeight="1" s="43">
      <c r="A35" s="84">
        <f>A23</f>
        <v/>
      </c>
      <c r="C35" s="53">
        <f>((B6+A35)-(B7*(1-C29)))*12</f>
        <v/>
      </c>
      <c r="D35" s="53">
        <f>((B6+A35)-(B7*(1-D29)))*12</f>
        <v/>
      </c>
      <c r="E35" s="53">
        <f>((B6+A35)-(B7*(1-E29)))*12</f>
        <v/>
      </c>
      <c r="F35" s="53">
        <f>((B6+A35)-(B7*(1-F29)))*12</f>
        <v/>
      </c>
      <c r="G35" s="53">
        <f>((B6+A35)-(B7*(1-G29)))*12</f>
        <v/>
      </c>
    </row>
    <row r="36" ht="15" customHeight="1" s="43">
      <c r="A36" s="84">
        <f>A24</f>
        <v/>
      </c>
      <c r="C36" s="53">
        <f>((B6+A36)-(B7*(1-C29)))*12</f>
        <v/>
      </c>
      <c r="D36" s="53">
        <f>((B6+A36)-(B7*(1-D29)))*12</f>
        <v/>
      </c>
      <c r="E36" s="53">
        <f>((B6+A36)-(B7*(1-E29)))*12</f>
        <v/>
      </c>
      <c r="F36" s="53">
        <f>((B6+A36)-(B7*(1-F29)))*12</f>
        <v/>
      </c>
      <c r="G36" s="53">
        <f>((B6+A36)-(B7*(1-G29)))*12</f>
        <v/>
      </c>
    </row>
    <row r="37" ht="15" customHeight="1" s="43">
      <c r="A37" s="84">
        <f>A25</f>
        <v/>
      </c>
      <c r="C37" s="53">
        <f>((B6+A37)-(B7*(1-C29)))*12</f>
        <v/>
      </c>
      <c r="D37" s="53">
        <f>((B6+A37)-(B7*(1-D29)))*12</f>
        <v/>
      </c>
      <c r="E37" s="53">
        <f>((B6+A37)-(B7*(1-E29)))*12</f>
        <v/>
      </c>
      <c r="F37" s="53">
        <f>((B6+A37)-(B7*(1-F29)))*12</f>
        <v/>
      </c>
      <c r="G37" s="53">
        <f>((B6+A37)-(B7*(1-G29)))*12</f>
        <v/>
      </c>
    </row>
    <row r="40" ht="15" customHeight="1" s="43">
      <c r="A40" s="47" t="inlineStr">
        <is>
          <t>ANNUAL OWNER COMPENSATION (EBITDA + Officer Salary)</t>
        </is>
      </c>
      <c r="B40" s="48" t="n"/>
      <c r="C40" s="48" t="n"/>
      <c r="D40" s="48" t="n"/>
      <c r="E40" s="48" t="n"/>
      <c r="F40" s="48" t="n"/>
      <c r="G40" s="48" t="n"/>
      <c r="H40" s="48" t="n"/>
    </row>
    <row r="41" ht="15" customHeight="1" s="43">
      <c r="B41" s="59" t="inlineStr">
        <is>
          <t>Expense Cut →</t>
        </is>
      </c>
      <c r="C41" s="83">
        <f>C17</f>
        <v/>
      </c>
      <c r="D41" s="83">
        <f>D17</f>
        <v/>
      </c>
      <c r="E41" s="83">
        <f>E17</f>
        <v/>
      </c>
      <c r="F41" s="83">
        <f>F17</f>
        <v/>
      </c>
      <c r="G41" s="83">
        <f>G17</f>
        <v/>
      </c>
    </row>
    <row r="42" ht="15" customHeight="1" s="43">
      <c r="A42" s="59" t="inlineStr">
        <is>
          <t>Revenue Increase ↓</t>
        </is>
      </c>
    </row>
    <row r="43" ht="15" customHeight="1" s="43">
      <c r="A43" s="84">
        <f>A19</f>
        <v/>
      </c>
      <c r="C43" s="53">
        <f>C31+(B10*12)</f>
        <v/>
      </c>
      <c r="D43" s="53">
        <f>D31+(B10*12)</f>
        <v/>
      </c>
      <c r="E43" s="53">
        <f>E31+(B10*12)</f>
        <v/>
      </c>
      <c r="F43" s="53">
        <f>F31+(B10*12)</f>
        <v/>
      </c>
      <c r="G43" s="53">
        <f>G31+(B10*12)</f>
        <v/>
      </c>
    </row>
    <row r="44" ht="15" customHeight="1" s="43">
      <c r="A44" s="84">
        <f>A20</f>
        <v/>
      </c>
      <c r="C44" s="53">
        <f>C32+(B10*12)</f>
        <v/>
      </c>
      <c r="D44" s="53">
        <f>D32+(B10*12)</f>
        <v/>
      </c>
      <c r="E44" s="53">
        <f>E32+(B10*12)</f>
        <v/>
      </c>
      <c r="F44" s="53">
        <f>F32+(B10*12)</f>
        <v/>
      </c>
      <c r="G44" s="53">
        <f>G32+(B10*12)</f>
        <v/>
      </c>
    </row>
    <row r="45" ht="15" customHeight="1" s="43">
      <c r="A45" s="84">
        <f>A21</f>
        <v/>
      </c>
      <c r="C45" s="53">
        <f>C33+(B10*12)</f>
        <v/>
      </c>
      <c r="D45" s="53">
        <f>D33+(B10*12)</f>
        <v/>
      </c>
      <c r="E45" s="53">
        <f>E33+(B10*12)</f>
        <v/>
      </c>
      <c r="F45" s="53">
        <f>F33+(B10*12)</f>
        <v/>
      </c>
      <c r="G45" s="53">
        <f>G33+(B10*12)</f>
        <v/>
      </c>
    </row>
    <row r="46" ht="15" customHeight="1" s="43">
      <c r="A46" s="84">
        <f>A22</f>
        <v/>
      </c>
      <c r="C46" s="53">
        <f>C34+(B10*12)</f>
        <v/>
      </c>
      <c r="D46" s="53">
        <f>D34+(B10*12)</f>
        <v/>
      </c>
      <c r="E46" s="53">
        <f>E34+(B10*12)</f>
        <v/>
      </c>
      <c r="F46" s="53">
        <f>F34+(B10*12)</f>
        <v/>
      </c>
      <c r="G46" s="53">
        <f>G34+(B10*12)</f>
        <v/>
      </c>
    </row>
    <row r="47" ht="15" customHeight="1" s="43">
      <c r="A47" s="84">
        <f>A23</f>
        <v/>
      </c>
      <c r="C47" s="53">
        <f>C35+(B10*12)</f>
        <v/>
      </c>
      <c r="D47" s="53">
        <f>D35+(B10*12)</f>
        <v/>
      </c>
      <c r="E47" s="53">
        <f>E35+(B10*12)</f>
        <v/>
      </c>
      <c r="F47" s="53">
        <f>F35+(B10*12)</f>
        <v/>
      </c>
      <c r="G47" s="53">
        <f>G35+(B10*12)</f>
        <v/>
      </c>
    </row>
    <row r="48" ht="15" customHeight="1" s="43">
      <c r="A48" s="84">
        <f>A24</f>
        <v/>
      </c>
      <c r="C48" s="53">
        <f>C36+(B10*12)</f>
        <v/>
      </c>
      <c r="D48" s="53">
        <f>D36+(B10*12)</f>
        <v/>
      </c>
      <c r="E48" s="53">
        <f>E36+(B10*12)</f>
        <v/>
      </c>
      <c r="F48" s="53">
        <f>F36+(B10*12)</f>
        <v/>
      </c>
      <c r="G48" s="53">
        <f>G36+(B10*12)</f>
        <v/>
      </c>
    </row>
    <row r="49" ht="15" customHeight="1" s="43">
      <c r="A49" s="84">
        <f>A25</f>
        <v/>
      </c>
      <c r="C49" s="53">
        <f>C37+(B10*12)</f>
        <v/>
      </c>
      <c r="D49" s="53">
        <f>D37+(B10*12)</f>
        <v/>
      </c>
      <c r="E49" s="53">
        <f>E37+(B10*12)</f>
        <v/>
      </c>
      <c r="F49" s="53">
        <f>F37+(B10*12)</f>
        <v/>
      </c>
      <c r="G49" s="53">
        <f>G37+(B10*12)</f>
        <v/>
      </c>
    </row>
    <row r="51" ht="15" customHeight="1" s="43">
      <c r="A51" s="55" t="inlineStr">
        <is>
          <t>PDA BENCHMARK: Target 25%+ EBITDA margin for institutional acquisition readiness.</t>
        </is>
      </c>
    </row>
    <row r="52" ht="15" customHeight="1" s="43">
      <c r="A52" s="59" t="inlineStr">
        <is>
          <t>Cells showing 25%+ EBITDA represent viable acquisition-grade scenarios.</t>
        </is>
      </c>
    </row>
    <row r="54" ht="15" customHeight="1" s="43">
      <c r="A54" s="57" t="inlineStr">
        <is>
          <t>© Precision Dental Analytics  |  precisiondentalanalytics.com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2026-03-20T13:48:49Z</dcterms:created>
  <dcterms:modified xmlns:dcterms="http://purl.org/dc/terms/" xmlns:xsi="http://www.w3.org/2001/XMLSchema-instance" xsi:type="dcterms:W3CDTF">2026-03-20T13:54:52Z</dcterms:modified>
  <cp:revision>0</cp:revision>
</cp:coreProperties>
</file>